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comments/comment1.xml" ContentType="application/vnd.openxmlformats-officedocument.spreadsheetml.comments+xml"/>
  <Override PartName="/xl/worksheets/sheet2.xml" ContentType="application/vnd.openxmlformats-officedocument.spreadsheetml.worksheet+xml"/>
  <Override PartName="/xl/comments/comment2.xml" ContentType="application/vnd.openxmlformats-officedocument.spreadsheetml.comments+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Branch month" sheetId="1" state="visible" r:id="rId1"/>
    <sheet name="Group" sheetId="2" state="visible" r:id="rId2"/>
    <sheet name="Notes" sheetId="3" state="visible" r:id="rId3"/>
  </sheets>
  <definedNames>
    <definedName name="_xlnm._FilterDatabase" localSheetId="0" hidden="1">'Branch month'!$A$8:$H$33</definedName>
    <definedName name="_xlnm.Print_Titles" localSheetId="0">'Branch month'!$1:$8</definedName>
    <definedName name="_xlnm._FilterDatabase" localSheetId="1" hidden="1">'Group'!$A$8:$K$33</definedName>
    <definedName name="_xlnm.Print_Titles" localSheetId="1">'Group'!$1:$8</definedName>
  </definedNames>
  <calcPr calcId="124519" calcMode="auto" fullCalcOnLoad="1"/>
</workbook>
</file>

<file path=xl/styles.xml><?xml version="1.0" encoding="utf-8"?>
<styleSheet xmlns="http://schemas.openxmlformats.org/spreadsheetml/2006/main">
  <numFmts count="1">
    <numFmt numFmtId="164" formatCode="0.0%"/>
  </numFmts>
  <fonts count="5">
    <font>
      <name val="Calibri"/>
      <family val="2"/>
      <color theme="1"/>
      <sz val="11"/>
      <scheme val="minor"/>
    </font>
    <font>
      <name val="Calibri"/>
      <b val="1"/>
      <color rgb="001F4E3D"/>
      <sz val="14"/>
    </font>
    <font>
      <name val="Calibri"/>
      <sz val="11"/>
    </font>
    <font>
      <name val="Calibri"/>
      <b val="1"/>
      <sz val="11"/>
    </font>
    <font>
      <name val="Calibri"/>
      <b val="1"/>
      <color rgb="00FFFFFF"/>
      <sz val="11"/>
    </font>
  </fonts>
  <fills count="5">
    <fill>
      <patternFill/>
    </fill>
    <fill>
      <patternFill patternType="gray125"/>
    </fill>
    <fill>
      <patternFill patternType="solid">
        <fgColor rgb="00FFF4CC"/>
      </patternFill>
    </fill>
    <fill>
      <patternFill patternType="solid">
        <fgColor rgb="001F4E3D"/>
      </patternFill>
    </fill>
    <fill>
      <patternFill patternType="solid">
        <fgColor rgb="00E6F0FA"/>
      </patternFill>
    </fill>
  </fills>
  <borders count="2">
    <border>
      <left/>
      <right/>
      <top/>
      <bottom/>
      <diagonal/>
    </border>
    <border>
      <left style="thin">
        <color rgb="00D0D5DD"/>
      </left>
      <right style="thin">
        <color rgb="00D0D5DD"/>
      </right>
      <top style="thin">
        <color rgb="00D0D5DD"/>
      </top>
      <bottom style="thin">
        <color rgb="00D0D5DD"/>
      </bottom>
    </border>
  </borders>
  <cellStyleXfs count="1">
    <xf numFmtId="0" fontId="0" fillId="0" borderId="0"/>
  </cellStyleXfs>
  <cellXfs count="17">
    <xf numFmtId="0" fontId="0" fillId="0" borderId="0" pivotButton="0" quotePrefix="0" xfId="0"/>
    <xf numFmtId="0" fontId="1" fillId="0" borderId="0" pivotButton="0" quotePrefix="0" xfId="0"/>
    <xf numFmtId="0" fontId="2" fillId="0" borderId="0" applyAlignment="1" pivotButton="0" quotePrefix="0" xfId="0">
      <alignment vertical="center" wrapText="1"/>
    </xf>
    <xf numFmtId="0" fontId="3" fillId="0" borderId="0" pivotButton="0" quotePrefix="0" xfId="0"/>
    <xf numFmtId="164" fontId="2" fillId="2" borderId="1" applyAlignment="1" pivotButton="0" quotePrefix="0" xfId="0">
      <alignment vertical="center"/>
    </xf>
    <xf numFmtId="0" fontId="2" fillId="0" borderId="0" pivotButton="0" quotePrefix="0" xfId="0"/>
    <xf numFmtId="0" fontId="4" fillId="3" borderId="1" applyAlignment="1" pivotButton="0" quotePrefix="0" xfId="0">
      <alignment vertical="center" wrapText="1"/>
    </xf>
    <xf numFmtId="0" fontId="4" fillId="3" borderId="0" pivotButton="0" quotePrefix="0" xfId="0"/>
    <xf numFmtId="0" fontId="2" fillId="0" borderId="1" applyAlignment="1" pivotButton="0" quotePrefix="0" xfId="0">
      <alignment vertical="center" wrapText="1"/>
    </xf>
    <xf numFmtId="3" fontId="2" fillId="2" borderId="1" applyAlignment="1" pivotButton="0" quotePrefix="0" xfId="0">
      <alignment vertical="center"/>
    </xf>
    <xf numFmtId="164" fontId="2" fillId="4" borderId="1" applyAlignment="1" pivotButton="0" quotePrefix="0" xfId="0">
      <alignment vertical="center"/>
    </xf>
    <xf numFmtId="0" fontId="3" fillId="0" borderId="1" applyAlignment="1" pivotButton="0" quotePrefix="0" xfId="0">
      <alignment vertical="center" wrapText="1"/>
    </xf>
    <xf numFmtId="3" fontId="3" fillId="4" borderId="1" applyAlignment="1" pivotButton="0" quotePrefix="0" xfId="0">
      <alignment vertical="center"/>
    </xf>
    <xf numFmtId="164" fontId="3" fillId="4" borderId="1" applyAlignment="1" pivotButton="0" quotePrefix="0" xfId="0">
      <alignment vertical="center"/>
    </xf>
    <xf numFmtId="3" fontId="2" fillId="4" borderId="1" applyAlignment="1" pivotButton="0" quotePrefix="0" xfId="0">
      <alignment vertical="center"/>
    </xf>
    <xf numFmtId="0" fontId="3" fillId="0" borderId="0" applyAlignment="1" pivotButton="0" quotePrefix="0" xfId="0">
      <alignment vertical="center" wrapText="1"/>
    </xf>
    <xf numFmtId="0" fontId="3"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comments/comment1.xml><?xml version="1.0" encoding="utf-8"?>
<comments xmlns="http://schemas.openxmlformats.org/spreadsheetml/2006/main">
  <authors>
    <author>AKLI</author>
  </authors>
  <commentList>
    <comment ref="B13" authorId="0" shapeId="0">
      <text>
        <t>Total sales = food + beverage + other. Delivery sales (row 11) is not added.</t>
      </text>
    </comment>
    <comment ref="B14" authorId="0" shapeId="0">
      <text>
        <t>Food cost % uses food sales, not total sales.</t>
      </text>
    </comment>
    <comment ref="B15" authorId="0" shapeId="0">
      <text>
        <t>Beverage cost % uses beverage sales, not total sales.</t>
      </text>
    </comment>
    <comment ref="B19" authorId="0" shapeId="0">
      <text>
        <t>Prime cost = total cost of sales + labor.</t>
      </text>
    </comment>
    <comment ref="B32" authorId="0" shapeId="0">
      <text>
        <t>Operating profit = controllable profit - rent - depreciation - head office costs.</t>
      </text>
    </comment>
  </commentList>
</comments>
</file>

<file path=xl/comments/comment2.xml><?xml version="1.0" encoding="utf-8"?>
<comments xmlns="http://schemas.openxmlformats.org/spreadsheetml/2006/main">
  <authors>
    <author>AKLI</author>
  </authors>
  <commentList>
    <comment ref="J13" authorId="0" shapeId="0">
      <text>
        <t>Group total = sum of the five branches + head office - internal transfers. Percentages use these SAR totals.</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comments" Target="/xl/comments/comment1.xml" Id="comments" /><Relationship Type="http://schemas.openxmlformats.org/officeDocument/2006/relationships/vmlDrawing" Target="/xl/drawings/commentsDrawing1.vml" Id="anysvml" /></Relationships>
</file>

<file path=xl/worksheets/_rels/sheet2.xml.rels><Relationships xmlns="http://schemas.openxmlformats.org/package/2006/relationships"><Relationship Type="http://schemas.openxmlformats.org/officeDocument/2006/relationships/comments" Target="/xl/comments/comment2.xml" Id="comments" /><Relationship Type="http://schemas.openxmlformats.org/officeDocument/2006/relationships/vmlDrawing" Target="/xl/drawings/commentsDrawing2.vml" Id="anysvml" /></Relationships>
</file>

<file path=xl/worksheets/sheet1.xml><?xml version="1.0" encoding="utf-8"?>
<worksheet xmlns="http://schemas.openxmlformats.org/spreadsheetml/2006/main">
  <sheetPr>
    <tabColor rgb="001F4E3D"/>
    <outlinePr summaryBelow="1" summaryRight="1"/>
    <pageSetUpPr fitToPage="1"/>
  </sheetPr>
  <dimension ref="A1:L33"/>
  <sheetViews>
    <sheetView showGridLines="0" workbookViewId="0">
      <pane xSplit="1" ySplit="8" topLeftCell="B9" activePane="bottomRight" state="frozen"/>
      <selection pane="topRight"/>
      <selection pane="bottomLeft"/>
      <selection pane="bottomRight" activeCell="A1" sqref="A1"/>
    </sheetView>
  </sheetViews>
  <sheetFormatPr baseColWidth="8" defaultRowHeight="15"/>
  <cols>
    <col width="78" customWidth="1" min="1" max="1"/>
    <col width="20" customWidth="1" min="2" max="2"/>
    <col width="16" customWidth="1" min="3" max="3"/>
    <col width="22" customWidth="1" min="4" max="4"/>
    <col width="20" customWidth="1" min="5" max="5"/>
    <col width="16" customWidth="1" min="6" max="6"/>
    <col width="18" customWidth="1" min="7" max="7"/>
    <col width="14" customWidth="1" min="8" max="8"/>
    <col width="52" customWidth="1" min="10" max="10"/>
    <col width="16" customWidth="1" min="11" max="11"/>
    <col width="62" customWidth="1" min="12" max="12"/>
  </cols>
  <sheetData>
    <row r="1" ht="22" customHeight="1">
      <c r="A1" s="1" t="inlineStr">
        <is>
          <t>Restaurant P&amp;L template. One branch, one month. All figures excluding VAT.</t>
        </is>
      </c>
    </row>
    <row r="2" ht="48" customHeight="1">
      <c r="A2" s="2" t="inlineStr">
        <is>
          <t>Yellow cells are inputs. Blue cells are formulas. Food cost % = food cost / food sales. Beverage cost % = beverage cost / beverage sales. Every other % = the line / total sales (excluding VAT). Delivery sales (gross) is a memo: it is already inside food sales or beverage sales and is not added into total sales. The illustrative month is invented, to show the method, not a benchmark. Replace the yellow cells with yours. No zakat or tax lines: your accountant books those.</t>
        </is>
      </c>
    </row>
    <row r="4">
      <c r="A4" s="3" t="inlineStr">
        <is>
          <t>Illustrative assumptions (not a benchmark)</t>
        </is>
      </c>
    </row>
    <row r="5">
      <c r="A5" t="inlineStr">
        <is>
          <t>Commission rate (example)</t>
        </is>
      </c>
      <c r="B5" s="4" t="n">
        <v>0.225</v>
      </c>
      <c r="C5" s="5" t="inlineStr">
        <is>
          <t>Invented rate for the worked month. Not taken from a platform. Used only by the check beside the commission line.</t>
        </is>
      </c>
    </row>
    <row r="6">
      <c r="A6" t="inlineStr">
        <is>
          <t>VAT rate for the mistake check</t>
        </is>
      </c>
      <c r="B6" s="4" t="n">
        <v>0.15</v>
      </c>
      <c r="C6" s="5" t="inlineStr">
        <is>
          <t>Saudi Arabia, 15%. Not a P&amp;L line. The check shows the operating margin if sales were left VAT-inclusive. The SAR profit does not change.</t>
        </is>
      </c>
    </row>
    <row r="8">
      <c r="A8" s="6" t="inlineStr">
        <is>
          <t>Line</t>
        </is>
      </c>
      <c r="B8" s="6" t="inlineStr">
        <is>
          <t>This month (SAR)</t>
        </is>
      </c>
      <c r="C8" s="6" t="inlineStr">
        <is>
          <t>This month %</t>
        </is>
      </c>
      <c r="D8" s="6" t="inlineStr">
        <is>
          <t>% base</t>
        </is>
      </c>
      <c r="E8" s="6" t="inlineStr">
        <is>
          <t>Last month (SAR)</t>
        </is>
      </c>
      <c r="F8" s="6" t="inlineStr">
        <is>
          <t>Last month %</t>
        </is>
      </c>
      <c r="G8" s="6" t="inlineStr">
        <is>
          <t>Budget (SAR)</t>
        </is>
      </c>
      <c r="H8" s="6" t="inlineStr">
        <is>
          <t>Budget %</t>
        </is>
      </c>
      <c r="J8" s="7" t="inlineStr">
        <is>
          <t>Checks (this month)</t>
        </is>
      </c>
    </row>
    <row r="9">
      <c r="A9" s="8" t="inlineStr">
        <is>
          <t>Food sales (excluding VAT)</t>
        </is>
      </c>
      <c r="B9" s="9" t="n">
        <v>400000</v>
      </c>
      <c r="C9" s="10">
        <f>IF(OR($B$13="",$B$13=0),"",B9/$B$13)</f>
        <v>0.888888888888889</v>
      </c>
      <c r="D9" s="8" t="inlineStr">
        <is>
          <t>of total sales</t>
        </is>
      </c>
      <c r="E9" s="9" t="n"/>
      <c r="F9" s="10">
        <f>IF(OR($E$13="",$E$13=0),"",E9/$E$13)</f>
        <v/>
      </c>
      <c r="G9" s="9" t="n"/>
      <c r="H9" s="10">
        <f>IF(OR($G$13="",$G$13=0),"",G9/$G$13)</f>
        <v/>
      </c>
    </row>
    <row r="10">
      <c r="A10" s="8" t="inlineStr">
        <is>
          <t>Beverage sales (excluding VAT)</t>
        </is>
      </c>
      <c r="B10" s="9" t="n">
        <v>50000</v>
      </c>
      <c r="C10" s="10">
        <f>IF(OR($B$13="",$B$13=0),"",B10/$B$13)</f>
        <v>0.111111111111111</v>
      </c>
      <c r="D10" s="8" t="inlineStr">
        <is>
          <t>of total sales</t>
        </is>
      </c>
      <c r="E10" s="9" t="n"/>
      <c r="F10" s="10">
        <f>IF(OR($E$13="",$E$13=0),"",E10/$E$13)</f>
        <v/>
      </c>
      <c r="G10" s="9" t="n"/>
      <c r="H10" s="10">
        <f>IF(OR($G$13="",$G$13=0),"",G10/$G$13)</f>
        <v/>
      </c>
    </row>
    <row r="11">
      <c r="A11" s="8" t="inlineStr">
        <is>
          <t>Delivery sales, gross (memo: already inside food or beverage, not added to total)</t>
        </is>
      </c>
      <c r="B11" s="9" t="n">
        <v>120000</v>
      </c>
      <c r="C11" s="10">
        <f>IF(OR($B$13="",$B$13=0),"",B11/$B$13)</f>
        <v>0.266666666666667</v>
      </c>
      <c r="D11" s="8" t="inlineStr">
        <is>
          <t>of total sales</t>
        </is>
      </c>
      <c r="E11" s="9" t="n"/>
      <c r="F11" s="10">
        <f>IF(OR($E$13="",$E$13=0),"",E11/$E$13)</f>
        <v/>
      </c>
      <c r="G11" s="9" t="n"/>
      <c r="H11" s="10">
        <f>IF(OR($G$13="",$G$13=0),"",G11/$G$13)</f>
        <v/>
      </c>
    </row>
    <row r="12">
      <c r="A12" s="8" t="inlineStr">
        <is>
          <t>Other sales (excluding VAT)</t>
        </is>
      </c>
      <c r="B12" s="9" t="n">
        <v>0</v>
      </c>
      <c r="C12" s="10">
        <f>IF(OR($B$13="",$B$13=0),"",B12/$B$13)</f>
        <v>0</v>
      </c>
      <c r="D12" s="8" t="inlineStr">
        <is>
          <t>of total sales</t>
        </is>
      </c>
      <c r="E12" s="9" t="n"/>
      <c r="F12" s="10">
        <f>IF(OR($E$13="",$E$13=0),"",E12/$E$13)</f>
        <v/>
      </c>
      <c r="G12" s="9" t="n"/>
      <c r="H12" s="10">
        <f>IF(OR($G$13="",$G$13=0),"",G12/$G$13)</f>
        <v/>
      </c>
    </row>
    <row r="13">
      <c r="A13" s="11" t="inlineStr">
        <is>
          <t>Total sales (excluding VAT)</t>
        </is>
      </c>
      <c r="B13" s="12">
        <f>B9+B10+B12</f>
        <v>450000</v>
      </c>
      <c r="C13" s="13">
        <f>IF(OR($B$13="",$B$13=0),"",1)</f>
        <v>1</v>
      </c>
      <c r="D13" s="8" t="inlineStr">
        <is>
          <t>of total sales</t>
        </is>
      </c>
      <c r="E13" s="12">
        <f>E9+E10+E12</f>
        <v>0</v>
      </c>
      <c r="F13" s="13">
        <f>IF(OR($E$13="",$E$13=0),"",1)</f>
        <v/>
      </c>
      <c r="G13" s="12">
        <f>G9+G10+G12</f>
        <v>0</v>
      </c>
      <c r="H13" s="13">
        <f>IF(OR($G$13="",$G$13=0),"",1)</f>
        <v/>
      </c>
    </row>
    <row r="14">
      <c r="A14" s="8" t="inlineStr">
        <is>
          <t>Food cost</t>
        </is>
      </c>
      <c r="B14" s="9" t="n">
        <v>130000</v>
      </c>
      <c r="C14" s="10">
        <f>IF(OR($B$9="",$B$9=0),"",B14/$B$9)</f>
        <v>0.325</v>
      </c>
      <c r="D14" s="8" t="inlineStr">
        <is>
          <t>of food sales</t>
        </is>
      </c>
      <c r="E14" s="9" t="n"/>
      <c r="F14" s="10">
        <f>IF(OR($E$9="",$E$9=0),"",E14/$E$9)</f>
        <v/>
      </c>
      <c r="G14" s="9" t="n"/>
      <c r="H14" s="10">
        <f>IF(OR($G$9="",$G$9=0),"",G14/$G$9)</f>
        <v/>
      </c>
    </row>
    <row r="15">
      <c r="A15" s="8" t="inlineStr">
        <is>
          <t>Beverage cost</t>
        </is>
      </c>
      <c r="B15" s="9" t="n">
        <v>12500</v>
      </c>
      <c r="C15" s="10">
        <f>IF(OR($B$10="",$B$10=0),"",B15/$B$10)</f>
        <v>0.25</v>
      </c>
      <c r="D15" s="8" t="inlineStr">
        <is>
          <t>of beverage sales</t>
        </is>
      </c>
      <c r="E15" s="9" t="n"/>
      <c r="F15" s="10">
        <f>IF(OR($E$10="",$E$10=0),"",E15/$E$10)</f>
        <v/>
      </c>
      <c r="G15" s="9" t="n"/>
      <c r="H15" s="10">
        <f>IF(OR($G$10="",$G$10=0),"",G15/$G$10)</f>
        <v/>
      </c>
    </row>
    <row r="16">
      <c r="A16" s="11" t="inlineStr">
        <is>
          <t>Total cost of sales</t>
        </is>
      </c>
      <c r="B16" s="12">
        <f>B14+B15</f>
        <v>142500</v>
      </c>
      <c r="C16" s="13">
        <f>IF(OR($B$13="",$B$13=0),"",B16/$B$13)</f>
        <v>0.316666666666667</v>
      </c>
      <c r="D16" s="8" t="inlineStr">
        <is>
          <t>of total sales</t>
        </is>
      </c>
      <c r="E16" s="12">
        <f>E14+E15</f>
        <v>0</v>
      </c>
      <c r="F16" s="13">
        <f>IF(OR($E$13="",$E$13=0),"",E16/$E$13)</f>
        <v/>
      </c>
      <c r="G16" s="12">
        <f>G14+G15</f>
        <v>0</v>
      </c>
      <c r="H16" s="13">
        <f>IF(OR($G$13="",$G$13=0),"",G16/$G$13)</f>
        <v/>
      </c>
    </row>
    <row r="17">
      <c r="A17" s="11" t="inlineStr">
        <is>
          <t>Gross profit</t>
        </is>
      </c>
      <c r="B17" s="12">
        <f>B13-B16</f>
        <v>307500</v>
      </c>
      <c r="C17" s="13">
        <f>IF(OR($B$13="",$B$13=0),"",B17/$B$13)</f>
        <v>0.683333333333333</v>
      </c>
      <c r="D17" s="8" t="inlineStr">
        <is>
          <t>of total sales</t>
        </is>
      </c>
      <c r="E17" s="12">
        <f>E13-E16</f>
        <v>0</v>
      </c>
      <c r="F17" s="13">
        <f>IF(OR($E$13="",$E$13=0),"",E17/$E$13)</f>
        <v/>
      </c>
      <c r="G17" s="12">
        <f>G13-G16</f>
        <v>0</v>
      </c>
      <c r="H17" s="13">
        <f>IF(OR($G$13="",$G$13=0),"",G17/$G$13)</f>
        <v/>
      </c>
    </row>
    <row r="18">
      <c r="A18" s="8" t="inlineStr">
        <is>
          <t>Labor</t>
        </is>
      </c>
      <c r="B18" s="9" t="n">
        <v>135000</v>
      </c>
      <c r="C18" s="10">
        <f>IF(OR($B$13="",$B$13=0),"",B18/$B$13)</f>
        <v>0.3</v>
      </c>
      <c r="D18" s="8" t="inlineStr">
        <is>
          <t>of total sales</t>
        </is>
      </c>
      <c r="E18" s="9" t="n"/>
      <c r="F18" s="10">
        <f>IF(OR($E$13="",$E$13=0),"",E18/$E$13)</f>
        <v/>
      </c>
      <c r="G18" s="9" t="n"/>
      <c r="H18" s="10">
        <f>IF(OR($G$13="",$G$13=0),"",G18/$G$13)</f>
        <v/>
      </c>
    </row>
    <row r="19">
      <c r="A19" s="11" t="inlineStr">
        <is>
          <t>Prime cost (cost of sales + labor)</t>
        </is>
      </c>
      <c r="B19" s="12">
        <f>B16+B18</f>
        <v>277500</v>
      </c>
      <c r="C19" s="13">
        <f>IF(OR($B$13="",$B$13=0),"",B19/$B$13)</f>
        <v>0.616666666666667</v>
      </c>
      <c r="D19" s="8" t="inlineStr">
        <is>
          <t>of total sales</t>
        </is>
      </c>
      <c r="E19" s="12">
        <f>E16+E18</f>
        <v>0</v>
      </c>
      <c r="F19" s="13">
        <f>IF(OR($E$13="",$E$13=0),"",E19/$E$13)</f>
        <v/>
      </c>
      <c r="G19" s="12">
        <f>G16+G18</f>
        <v>0</v>
      </c>
      <c r="H19" s="13">
        <f>IF(OR($G$13="",$G$13=0),"",G19/$G$13)</f>
        <v/>
      </c>
      <c r="J19" t="inlineStr">
        <is>
          <t>Check: delivery sales x commission rate</t>
        </is>
      </c>
      <c r="K19" s="14">
        <f>B11*$B$5</f>
        <v>27000</v>
      </c>
      <c r="L19" s="5" t="inlineStr">
        <is>
          <t>Should match the commission you typed, if you use this rate. The 22.5% rate is an example.</t>
        </is>
      </c>
    </row>
    <row r="20">
      <c r="A20" s="8" t="inlineStr">
        <is>
          <t>Delivery commissions and platform marketing</t>
        </is>
      </c>
      <c r="B20" s="9" t="n">
        <v>27000</v>
      </c>
      <c r="C20" s="10">
        <f>IF(OR($B$13="",$B$13=0),"",B20/$B$13)</f>
        <v>0.06</v>
      </c>
      <c r="D20" s="8" t="inlineStr">
        <is>
          <t>of total sales</t>
        </is>
      </c>
      <c r="E20" s="9" t="n"/>
      <c r="F20" s="10">
        <f>IF(OR($E$13="",$E$13=0),"",E20/$E$13)</f>
        <v/>
      </c>
      <c r="G20" s="9" t="n"/>
      <c r="H20" s="10">
        <f>IF(OR($G$13="",$G$13=0),"",G20/$G$13)</f>
        <v/>
      </c>
    </row>
    <row r="21">
      <c r="A21" s="8" t="inlineStr">
        <is>
          <t>Packaging</t>
        </is>
      </c>
      <c r="B21" s="9" t="n">
        <v>9000</v>
      </c>
      <c r="C21" s="10">
        <f>IF(OR($B$13="",$B$13=0),"",B21/$B$13)</f>
        <v>0.02</v>
      </c>
      <c r="D21" s="8" t="inlineStr">
        <is>
          <t>of total sales</t>
        </is>
      </c>
      <c r="E21" s="9" t="n"/>
      <c r="F21" s="10">
        <f>IF(OR($E$13="",$E$13=0),"",E21/$E$13)</f>
        <v/>
      </c>
      <c r="G21" s="9" t="n"/>
      <c r="H21" s="10">
        <f>IF(OR($G$13="",$G$13=0),"",G21/$G$13)</f>
        <v/>
      </c>
    </row>
    <row r="22">
      <c r="A22" s="8" t="inlineStr">
        <is>
          <t>Marketing</t>
        </is>
      </c>
      <c r="B22" s="9" t="n">
        <v>9000</v>
      </c>
      <c r="C22" s="10">
        <f>IF(OR($B$13="",$B$13=0),"",B22/$B$13)</f>
        <v>0.02</v>
      </c>
      <c r="D22" s="8" t="inlineStr">
        <is>
          <t>of total sales</t>
        </is>
      </c>
      <c r="E22" s="9" t="n"/>
      <c r="F22" s="10">
        <f>IF(OR($E$13="",$E$13=0),"",E22/$E$13)</f>
        <v/>
      </c>
      <c r="G22" s="9" t="n"/>
      <c r="H22" s="10">
        <f>IF(OR($G$13="",$G$13=0),"",G22/$G$13)</f>
        <v/>
      </c>
    </row>
    <row r="23">
      <c r="A23" s="8" t="inlineStr">
        <is>
          <t>Utilities</t>
        </is>
      </c>
      <c r="B23" s="9" t="n">
        <v>13500</v>
      </c>
      <c r="C23" s="10">
        <f>IF(OR($B$13="",$B$13=0),"",B23/$B$13)</f>
        <v>0.03</v>
      </c>
      <c r="D23" s="8" t="inlineStr">
        <is>
          <t>of total sales</t>
        </is>
      </c>
      <c r="E23" s="9" t="n"/>
      <c r="F23" s="10">
        <f>IF(OR($E$13="",$E$13=0),"",E23/$E$13)</f>
        <v/>
      </c>
      <c r="G23" s="9" t="n"/>
      <c r="H23" s="10">
        <f>IF(OR($G$13="",$G$13=0),"",G23/$G$13)</f>
        <v/>
      </c>
    </row>
    <row r="24">
      <c r="A24" s="8" t="inlineStr">
        <is>
          <t>Repairs and maintenance</t>
        </is>
      </c>
      <c r="B24" s="9" t="n">
        <v>4500</v>
      </c>
      <c r="C24" s="10">
        <f>IF(OR($B$13="",$B$13=0),"",B24/$B$13)</f>
        <v>0.01</v>
      </c>
      <c r="D24" s="8" t="inlineStr">
        <is>
          <t>of total sales</t>
        </is>
      </c>
      <c r="E24" s="9" t="n"/>
      <c r="F24" s="10">
        <f>IF(OR($E$13="",$E$13=0),"",E24/$E$13)</f>
        <v/>
      </c>
      <c r="G24" s="9" t="n"/>
      <c r="H24" s="10">
        <f>IF(OR($G$13="",$G$13=0),"",G24/$G$13)</f>
        <v/>
      </c>
    </row>
    <row r="25">
      <c r="A25" s="8" t="inlineStr">
        <is>
          <t>Card fees</t>
        </is>
      </c>
      <c r="B25" s="9" t="n">
        <v>13500</v>
      </c>
      <c r="C25" s="10">
        <f>IF(OR($B$13="",$B$13=0),"",B25/$B$13)</f>
        <v>0.03</v>
      </c>
      <c r="D25" s="8" t="inlineStr">
        <is>
          <t>of total sales</t>
        </is>
      </c>
      <c r="E25" s="9" t="n"/>
      <c r="F25" s="10">
        <f>IF(OR($E$13="",$E$13=0),"",E25/$E$13)</f>
        <v/>
      </c>
      <c r="G25" s="9" t="n"/>
      <c r="H25" s="10">
        <f>IF(OR($G$13="",$G$13=0),"",G25/$G$13)</f>
        <v/>
      </c>
    </row>
    <row r="26">
      <c r="A26" s="8" t="inlineStr">
        <is>
          <t>Other operating costs</t>
        </is>
      </c>
      <c r="B26" s="9" t="n">
        <v>0</v>
      </c>
      <c r="C26" s="10">
        <f>IF(OR($B$13="",$B$13=0),"",B26/$B$13)</f>
        <v>0</v>
      </c>
      <c r="D26" s="8" t="inlineStr">
        <is>
          <t>of total sales</t>
        </is>
      </c>
      <c r="E26" s="9" t="n"/>
      <c r="F26" s="10">
        <f>IF(OR($E$13="",$E$13=0),"",E26/$E$13)</f>
        <v/>
      </c>
      <c r="G26" s="9" t="n"/>
      <c r="H26" s="10">
        <f>IF(OR($G$13="",$G$13=0),"",G26/$G$13)</f>
        <v/>
      </c>
    </row>
    <row r="27">
      <c r="A27" s="11" t="inlineStr">
        <is>
          <t>Total other controllable costs</t>
        </is>
      </c>
      <c r="B27" s="12">
        <f>SUM(B20:B26)</f>
        <v>76500</v>
      </c>
      <c r="C27" s="13">
        <f>IF(OR($B$13="",$B$13=0),"",B27/$B$13)</f>
        <v>0.17</v>
      </c>
      <c r="D27" s="8" t="inlineStr">
        <is>
          <t>of total sales</t>
        </is>
      </c>
      <c r="E27" s="12">
        <f>SUM(E20:E26)</f>
        <v>0</v>
      </c>
      <c r="F27" s="13">
        <f>IF(OR($E$13="",$E$13=0),"",E27/$E$13)</f>
        <v/>
      </c>
      <c r="G27" s="12">
        <f>SUM(G20:G26)</f>
        <v>0</v>
      </c>
      <c r="H27" s="13">
        <f>IF(OR($G$13="",$G$13=0),"",G27/$G$13)</f>
        <v/>
      </c>
    </row>
    <row r="28">
      <c r="A28" s="11" t="inlineStr">
        <is>
          <t>Controllable profit</t>
        </is>
      </c>
      <c r="B28" s="12">
        <f>B17-B18-B27</f>
        <v>96000</v>
      </c>
      <c r="C28" s="13">
        <f>IF(OR($B$13="",$B$13=0),"",B28/$B$13)</f>
        <v>0.213333333333333</v>
      </c>
      <c r="D28" s="8" t="inlineStr">
        <is>
          <t>of total sales</t>
        </is>
      </c>
      <c r="E28" s="12">
        <f>E17-E18-E27</f>
        <v>0</v>
      </c>
      <c r="F28" s="13">
        <f>IF(OR($E$13="",$E$13=0),"",E28/$E$13)</f>
        <v/>
      </c>
      <c r="G28" s="12">
        <f>G17-G18-G27</f>
        <v>0</v>
      </c>
      <c r="H28" s="13">
        <f>IF(OR($G$13="",$G$13=0),"",G28/$G$13)</f>
        <v/>
      </c>
    </row>
    <row r="29">
      <c r="A29" s="8" t="inlineStr">
        <is>
          <t>Rent and occupancy</t>
        </is>
      </c>
      <c r="B29" s="9" t="n">
        <v>45000</v>
      </c>
      <c r="C29" s="10">
        <f>IF(OR($B$13="",$B$13=0),"",B29/$B$13)</f>
        <v>0.1</v>
      </c>
      <c r="D29" s="8" t="inlineStr">
        <is>
          <t>of total sales</t>
        </is>
      </c>
      <c r="E29" s="9" t="n"/>
      <c r="F29" s="10">
        <f>IF(OR($E$13="",$E$13=0),"",E29/$E$13)</f>
        <v/>
      </c>
      <c r="G29" s="9" t="n"/>
      <c r="H29" s="10">
        <f>IF(OR($G$13="",$G$13=0),"",G29/$G$13)</f>
        <v/>
      </c>
    </row>
    <row r="30">
      <c r="A30" s="8" t="inlineStr">
        <is>
          <t>Depreciation</t>
        </is>
      </c>
      <c r="B30" s="9" t="n">
        <v>9000</v>
      </c>
      <c r="C30" s="10">
        <f>IF(OR($B$13="",$B$13=0),"",B30/$B$13)</f>
        <v>0.02</v>
      </c>
      <c r="D30" s="8" t="inlineStr">
        <is>
          <t>of total sales</t>
        </is>
      </c>
      <c r="E30" s="9" t="n"/>
      <c r="F30" s="10">
        <f>IF(OR($E$13="",$E$13=0),"",E30/$E$13)</f>
        <v/>
      </c>
      <c r="G30" s="9" t="n"/>
      <c r="H30" s="10">
        <f>IF(OR($G$13="",$G$13=0),"",G30/$G$13)</f>
        <v/>
      </c>
    </row>
    <row r="31">
      <c r="A31" s="8" t="inlineStr">
        <is>
          <t>Head office costs</t>
        </is>
      </c>
      <c r="B31" s="9" t="n">
        <v>0</v>
      </c>
      <c r="C31" s="10">
        <f>IF(OR($B$13="",$B$13=0),"",B31/$B$13)</f>
        <v>0</v>
      </c>
      <c r="D31" s="8" t="inlineStr">
        <is>
          <t>of total sales</t>
        </is>
      </c>
      <c r="E31" s="9" t="n"/>
      <c r="F31" s="10">
        <f>IF(OR($E$13="",$E$13=0),"",E31/$E$13)</f>
        <v/>
      </c>
      <c r="G31" s="9" t="n"/>
      <c r="H31" s="10">
        <f>IF(OR($G$13="",$G$13=0),"",G31/$G$13)</f>
        <v/>
      </c>
    </row>
    <row r="32">
      <c r="A32" s="11" t="inlineStr">
        <is>
          <t>Operating profit</t>
        </is>
      </c>
      <c r="B32" s="12">
        <f>B28-B29-B30-B31</f>
        <v>42000</v>
      </c>
      <c r="C32" s="13">
        <f>IF(OR($B$13="",$B$13=0),"",B32/$B$13)</f>
        <v>0.0933333333333333</v>
      </c>
      <c r="D32" s="8" t="inlineStr">
        <is>
          <t>of total sales</t>
        </is>
      </c>
      <c r="E32" s="12">
        <f>E28-E29-E30-E31</f>
        <v>0</v>
      </c>
      <c r="F32" s="13">
        <f>IF(OR($E$13="",$E$13=0),"",E32/$E$13)</f>
        <v/>
      </c>
      <c r="G32" s="12">
        <f>G28-G29-G30-G31</f>
        <v>0</v>
      </c>
      <c r="H32" s="13">
        <f>IF(OR($G$13="",$G$13=0),"",G32/$G$13)</f>
        <v/>
      </c>
      <c r="J32" t="inlineStr">
        <is>
          <t>Operating profit % if sales included 15% VAT</t>
        </is>
      </c>
      <c r="K32" s="10">
        <f>IF(OR(B13="",B13=0),"",B32/(B13*(1+$B$6)))</f>
        <v>0.0811594202898551</v>
      </c>
      <c r="L32" s="2" t="inlineStr">
        <is>
          <t>Mistake check only. SAR profit is unchanged. On the illustrative month this reads 8.1%, against 9.3% on sales excluding VAT.</t>
        </is>
      </c>
    </row>
    <row r="33">
      <c r="A33" s="11" t="inlineStr">
        <is>
          <t>EBITDA (operating profit + depreciation)</t>
        </is>
      </c>
      <c r="B33" s="12">
        <f>B32+B30</f>
        <v>51000</v>
      </c>
      <c r="C33" s="13">
        <f>IF(OR($B$13="",$B$13=0),"",B33/$B$13)</f>
        <v>0.113333333333333</v>
      </c>
      <c r="D33" s="8" t="inlineStr">
        <is>
          <t>of total sales</t>
        </is>
      </c>
      <c r="E33" s="12">
        <f>E32+E30</f>
        <v>0</v>
      </c>
      <c r="F33" s="13">
        <f>IF(OR($E$13="",$E$13=0),"",E33/$E$13)</f>
        <v/>
      </c>
      <c r="G33" s="12">
        <f>G32+G30</f>
        <v>0</v>
      </c>
      <c r="H33" s="13">
        <f>IF(OR($G$13="",$G$13=0),"",G33/$G$13)</f>
        <v/>
      </c>
    </row>
  </sheetData>
  <autoFilter ref="A8:H33"/>
  <mergeCells count="4">
    <mergeCell ref="C6:H6"/>
    <mergeCell ref="C5:H5"/>
    <mergeCell ref="A2:H2"/>
    <mergeCell ref="A1:H1"/>
  </mergeCells>
  <pageMargins left="0.5" right="0.5" top="0.6" bottom="0.6" header="0.5" footer="0.5"/>
  <pageSetup orientation="landscape" paperSize="9" fitToHeight="1" fitToWidth="1"/>
  <headerFooter>
    <oddHeader>&amp;LAKLI restaurant P&amp;L template. All figures excluding VAT.</oddHeader>
    <oddFooter/>
    <evenHeader/>
    <evenFooter/>
    <firstHeader/>
    <firstFooter/>
  </headerFooter>
  <legacyDrawing xmlns:r="http://schemas.openxmlformats.org/officeDocument/2006/relationships" r:id="anysvml"/>
</worksheet>
</file>

<file path=xl/worksheets/sheet2.xml><?xml version="1.0" encoding="utf-8"?>
<worksheet xmlns="http://schemas.openxmlformats.org/spreadsheetml/2006/main">
  <sheetPr>
    <tabColor rgb="000F6E56"/>
    <outlinePr summaryBelow="1" summaryRight="1"/>
    <pageSetUpPr fitToPage="1"/>
  </sheetPr>
  <dimension ref="A1:K47"/>
  <sheetViews>
    <sheetView showGridLines="0" workbookViewId="0">
      <pane xSplit="2" ySplit="8" topLeftCell="C9" activePane="bottomRight" state="frozen"/>
      <selection pane="topRight"/>
      <selection pane="bottomLeft"/>
      <selection pane="bottomRight" activeCell="A1" sqref="A1"/>
    </sheetView>
  </sheetViews>
  <sheetFormatPr baseColWidth="8" defaultRowHeight="15"/>
  <cols>
    <col width="78" customWidth="1" min="1" max="1"/>
    <col width="18" customWidth="1" min="2" max="2"/>
    <col width="16" customWidth="1" min="3" max="3"/>
    <col width="16" customWidth="1" min="4" max="4"/>
    <col width="16" customWidth="1" min="5" max="5"/>
    <col width="16" customWidth="1" min="6" max="6"/>
    <col width="16" customWidth="1" min="7" max="7"/>
    <col width="16" customWidth="1" min="8" max="8"/>
    <col width="32" customWidth="1" min="9" max="9"/>
    <col width="18" customWidth="1" min="10" max="10"/>
    <col width="14" customWidth="1" min="11" max="11"/>
  </cols>
  <sheetData>
    <row r="1">
      <c r="A1" s="1" t="inlineStr">
        <is>
          <t>Group P&amp;L. Branches, head office, and internal transfers. All figures excluding VAT. No brand column.</t>
        </is>
      </c>
    </row>
    <row r="2" ht="60" customHeight="1">
      <c r="A2" s="2" t="inlineStr">
        <is>
          <t>Group total = Branch 1 + Branch 2 + Branch 3 + Branch 4 + Branch 5 + Head office - Internal transfers. Add the SAR first, then divide. Do not average branch percentages. Branch 1 is linked to the Branch month sheet (this month). Enter head office on its own column. Do not hide it inside a branch labor line. Internal transfers: enter the amount to remove. A central kitchen sale and the branch cost are eliminated on both lines, so profit at group level does not change. The snapshot under the grid is a separate illustration.</t>
        </is>
      </c>
    </row>
    <row r="8">
      <c r="A8" s="6" t="inlineStr">
        <is>
          <t>Line</t>
        </is>
      </c>
      <c r="B8" s="6" t="inlineStr">
        <is>
          <t>% base</t>
        </is>
      </c>
      <c r="C8" s="6" t="inlineStr">
        <is>
          <t>Branch 1</t>
        </is>
      </c>
      <c r="D8" s="6" t="inlineStr">
        <is>
          <t>Branch 2</t>
        </is>
      </c>
      <c r="E8" s="6" t="inlineStr">
        <is>
          <t>Branch 3</t>
        </is>
      </c>
      <c r="F8" s="6" t="inlineStr">
        <is>
          <t>Branch 4</t>
        </is>
      </c>
      <c r="G8" s="6" t="inlineStr">
        <is>
          <t>Branch 5</t>
        </is>
      </c>
      <c r="H8" s="6" t="inlineStr">
        <is>
          <t>Head office</t>
        </is>
      </c>
      <c r="I8" s="6" t="inlineStr">
        <is>
          <t>Internal transfers (eliminations)</t>
        </is>
      </c>
      <c r="J8" s="6" t="inlineStr">
        <is>
          <t>Group total</t>
        </is>
      </c>
      <c r="K8" s="6" t="inlineStr">
        <is>
          <t>Group %</t>
        </is>
      </c>
    </row>
    <row r="9">
      <c r="A9" s="8" t="inlineStr">
        <is>
          <t>Food sales (excluding VAT)</t>
        </is>
      </c>
      <c r="B9" s="8" t="inlineStr">
        <is>
          <t>of total sales</t>
        </is>
      </c>
      <c r="C9" s="14">
        <f>'Branch month'!B9</f>
        <v>400000</v>
      </c>
      <c r="D9" s="9" t="n"/>
      <c r="E9" s="9" t="n"/>
      <c r="F9" s="9" t="n"/>
      <c r="G9" s="9" t="n"/>
      <c r="H9" s="9" t="n"/>
      <c r="I9" s="9" t="n"/>
      <c r="J9" s="12">
        <f>SUM(C9:G9)+H9-I9</f>
        <v>400000</v>
      </c>
      <c r="K9" s="10">
        <f>IF(OR(J13="",J13=0),"",J9/J13)</f>
        <v>0.888888888888889</v>
      </c>
    </row>
    <row r="10">
      <c r="A10" s="8" t="inlineStr">
        <is>
          <t>Beverage sales (excluding VAT)</t>
        </is>
      </c>
      <c r="B10" s="8" t="inlineStr">
        <is>
          <t>of total sales</t>
        </is>
      </c>
      <c r="C10" s="14">
        <f>'Branch month'!B10</f>
        <v>50000</v>
      </c>
      <c r="D10" s="9" t="n"/>
      <c r="E10" s="9" t="n"/>
      <c r="F10" s="9" t="n"/>
      <c r="G10" s="9" t="n"/>
      <c r="H10" s="9" t="n"/>
      <c r="I10" s="9" t="n"/>
      <c r="J10" s="12">
        <f>SUM(C10:G10)+H10-I10</f>
        <v>50000</v>
      </c>
      <c r="K10" s="10">
        <f>IF(OR(J13="",J13=0),"",J10/J13)</f>
        <v>0.111111111111111</v>
      </c>
    </row>
    <row r="11">
      <c r="A11" s="8" t="inlineStr">
        <is>
          <t>Delivery sales, gross (memo: already inside food or beverage, not added to total)</t>
        </is>
      </c>
      <c r="B11" s="8" t="inlineStr">
        <is>
          <t>of total sales</t>
        </is>
      </c>
      <c r="C11" s="14">
        <f>'Branch month'!B11</f>
        <v>120000</v>
      </c>
      <c r="D11" s="9" t="n"/>
      <c r="E11" s="9" t="n"/>
      <c r="F11" s="9" t="n"/>
      <c r="G11" s="9" t="n"/>
      <c r="H11" s="9" t="n"/>
      <c r="I11" s="9" t="n"/>
      <c r="J11" s="12">
        <f>SUM(C11:G11)+H11-I11</f>
        <v>120000</v>
      </c>
      <c r="K11" s="10">
        <f>IF(OR(J13="",J13=0),"",J11/J13)</f>
        <v>0.266666666666667</v>
      </c>
    </row>
    <row r="12">
      <c r="A12" s="8" t="inlineStr">
        <is>
          <t>Other sales (excluding VAT)</t>
        </is>
      </c>
      <c r="B12" s="8" t="inlineStr">
        <is>
          <t>of total sales</t>
        </is>
      </c>
      <c r="C12" s="14">
        <f>'Branch month'!B12</f>
        <v>0</v>
      </c>
      <c r="D12" s="9" t="n"/>
      <c r="E12" s="9" t="n"/>
      <c r="F12" s="9" t="n"/>
      <c r="G12" s="9" t="n"/>
      <c r="H12" s="9" t="n"/>
      <c r="I12" s="9" t="n"/>
      <c r="J12" s="12">
        <f>SUM(C12:G12)+H12-I12</f>
        <v>0</v>
      </c>
      <c r="K12" s="10">
        <f>IF(OR(J13="",J13=0),"",J12/J13)</f>
        <v>0</v>
      </c>
    </row>
    <row r="13">
      <c r="A13" s="11" t="inlineStr">
        <is>
          <t>Total sales (excluding VAT)</t>
        </is>
      </c>
      <c r="B13" s="8" t="inlineStr">
        <is>
          <t>of total sales</t>
        </is>
      </c>
      <c r="C13" s="12">
        <f>C9+C10+C12</f>
        <v>450000</v>
      </c>
      <c r="D13" s="12">
        <f>D9+D10+D12</f>
        <v>0</v>
      </c>
      <c r="E13" s="12">
        <f>E9+E10+E12</f>
        <v>0</v>
      </c>
      <c r="F13" s="12">
        <f>F9+F10+F12</f>
        <v>0</v>
      </c>
      <c r="G13" s="12">
        <f>G9+G10+G12</f>
        <v>0</v>
      </c>
      <c r="H13" s="12">
        <f>H9+H10+H12</f>
        <v>0</v>
      </c>
      <c r="I13" s="12">
        <f>I9+I10+I12</f>
        <v>0</v>
      </c>
      <c r="J13" s="12">
        <f>J9+J10+J12</f>
        <v>450000</v>
      </c>
      <c r="K13" s="13">
        <f>IF(OR(J13="",J13=0),"",1)</f>
        <v>1</v>
      </c>
    </row>
    <row r="14">
      <c r="A14" s="8" t="inlineStr">
        <is>
          <t>Food cost</t>
        </is>
      </c>
      <c r="B14" s="8" t="inlineStr">
        <is>
          <t>of food sales</t>
        </is>
      </c>
      <c r="C14" s="14">
        <f>'Branch month'!B14</f>
        <v>130000</v>
      </c>
      <c r="D14" s="9" t="n"/>
      <c r="E14" s="9" t="n"/>
      <c r="F14" s="9" t="n"/>
      <c r="G14" s="9" t="n"/>
      <c r="H14" s="9" t="n"/>
      <c r="I14" s="9" t="n"/>
      <c r="J14" s="12">
        <f>SUM(C14:G14)+H14-I14</f>
        <v>130000</v>
      </c>
      <c r="K14" s="10">
        <f>IF(OR(J9="",J9=0),"",J14/J9)</f>
        <v>0.325</v>
      </c>
    </row>
    <row r="15">
      <c r="A15" s="8" t="inlineStr">
        <is>
          <t>Beverage cost</t>
        </is>
      </c>
      <c r="B15" s="8" t="inlineStr">
        <is>
          <t>of beverage sales</t>
        </is>
      </c>
      <c r="C15" s="14">
        <f>'Branch month'!B15</f>
        <v>12500</v>
      </c>
      <c r="D15" s="9" t="n"/>
      <c r="E15" s="9" t="n"/>
      <c r="F15" s="9" t="n"/>
      <c r="G15" s="9" t="n"/>
      <c r="H15" s="9" t="n"/>
      <c r="I15" s="9" t="n"/>
      <c r="J15" s="12">
        <f>SUM(C15:G15)+H15-I15</f>
        <v>12500</v>
      </c>
      <c r="K15" s="10">
        <f>IF(OR(J10="",J10=0),"",J15/J10)</f>
        <v>0.25</v>
      </c>
    </row>
    <row r="16">
      <c r="A16" s="11" t="inlineStr">
        <is>
          <t>Total cost of sales</t>
        </is>
      </c>
      <c r="B16" s="8" t="inlineStr">
        <is>
          <t>of total sales</t>
        </is>
      </c>
      <c r="C16" s="12">
        <f>C14+C15</f>
        <v>142500</v>
      </c>
      <c r="D16" s="12">
        <f>D14+D15</f>
        <v>0</v>
      </c>
      <c r="E16" s="12">
        <f>E14+E15</f>
        <v>0</v>
      </c>
      <c r="F16" s="12">
        <f>F14+F15</f>
        <v>0</v>
      </c>
      <c r="G16" s="12">
        <f>G14+G15</f>
        <v>0</v>
      </c>
      <c r="H16" s="12">
        <f>H14+H15</f>
        <v>0</v>
      </c>
      <c r="I16" s="12">
        <f>I14+I15</f>
        <v>0</v>
      </c>
      <c r="J16" s="12">
        <f>J14+J15</f>
        <v>142500</v>
      </c>
      <c r="K16" s="13">
        <f>IF(OR(J13="",J13=0),"",J16/J13)</f>
        <v>0.316666666666667</v>
      </c>
    </row>
    <row r="17">
      <c r="A17" s="11" t="inlineStr">
        <is>
          <t>Gross profit</t>
        </is>
      </c>
      <c r="B17" s="8" t="inlineStr">
        <is>
          <t>of total sales</t>
        </is>
      </c>
      <c r="C17" s="12">
        <f>C13-C16</f>
        <v>307500</v>
      </c>
      <c r="D17" s="12">
        <f>D13-D16</f>
        <v>0</v>
      </c>
      <c r="E17" s="12">
        <f>E13-E16</f>
        <v>0</v>
      </c>
      <c r="F17" s="12">
        <f>F13-F16</f>
        <v>0</v>
      </c>
      <c r="G17" s="12">
        <f>G13-G16</f>
        <v>0</v>
      </c>
      <c r="H17" s="12">
        <f>H13-H16</f>
        <v>0</v>
      </c>
      <c r="I17" s="12">
        <f>I13-I16</f>
        <v>0</v>
      </c>
      <c r="J17" s="12">
        <f>J13-J16</f>
        <v>307500</v>
      </c>
      <c r="K17" s="13">
        <f>IF(OR(J13="",J13=0),"",J17/J13)</f>
        <v>0.683333333333333</v>
      </c>
    </row>
    <row r="18">
      <c r="A18" s="8" t="inlineStr">
        <is>
          <t>Labor</t>
        </is>
      </c>
      <c r="B18" s="8" t="inlineStr">
        <is>
          <t>of total sales</t>
        </is>
      </c>
      <c r="C18" s="14">
        <f>'Branch month'!B18</f>
        <v>135000</v>
      </c>
      <c r="D18" s="9" t="n"/>
      <c r="E18" s="9" t="n"/>
      <c r="F18" s="9" t="n"/>
      <c r="G18" s="9" t="n"/>
      <c r="H18" s="9" t="n"/>
      <c r="I18" s="9" t="n"/>
      <c r="J18" s="12">
        <f>SUM(C18:G18)+H18-I18</f>
        <v>135000</v>
      </c>
      <c r="K18" s="10">
        <f>IF(OR(J13="",J13=0),"",J18/J13)</f>
        <v>0.3</v>
      </c>
    </row>
    <row r="19">
      <c r="A19" s="11" t="inlineStr">
        <is>
          <t>Prime cost (cost of sales + labor)</t>
        </is>
      </c>
      <c r="B19" s="8" t="inlineStr">
        <is>
          <t>of total sales</t>
        </is>
      </c>
      <c r="C19" s="12">
        <f>C16+C18</f>
        <v>277500</v>
      </c>
      <c r="D19" s="12">
        <f>D16+D18</f>
        <v>0</v>
      </c>
      <c r="E19" s="12">
        <f>E16+E18</f>
        <v>0</v>
      </c>
      <c r="F19" s="12">
        <f>F16+F18</f>
        <v>0</v>
      </c>
      <c r="G19" s="12">
        <f>G16+G18</f>
        <v>0</v>
      </c>
      <c r="H19" s="12">
        <f>H16+H18</f>
        <v>0</v>
      </c>
      <c r="I19" s="12">
        <f>I16+I18</f>
        <v>0</v>
      </c>
      <c r="J19" s="12">
        <f>J16+J18</f>
        <v>277500</v>
      </c>
      <c r="K19" s="13">
        <f>IF(OR(J13="",J13=0),"",J19/J13)</f>
        <v>0.616666666666667</v>
      </c>
    </row>
    <row r="20">
      <c r="A20" s="8" t="inlineStr">
        <is>
          <t>Delivery commissions and platform marketing</t>
        </is>
      </c>
      <c r="B20" s="8" t="inlineStr">
        <is>
          <t>of total sales</t>
        </is>
      </c>
      <c r="C20" s="14">
        <f>'Branch month'!B20</f>
        <v>27000</v>
      </c>
      <c r="D20" s="9" t="n"/>
      <c r="E20" s="9" t="n"/>
      <c r="F20" s="9" t="n"/>
      <c r="G20" s="9" t="n"/>
      <c r="H20" s="9" t="n"/>
      <c r="I20" s="9" t="n"/>
      <c r="J20" s="12">
        <f>SUM(C20:G20)+H20-I20</f>
        <v>27000</v>
      </c>
      <c r="K20" s="10">
        <f>IF(OR(J13="",J13=0),"",J20/J13)</f>
        <v>0.06</v>
      </c>
    </row>
    <row r="21">
      <c r="A21" s="8" t="inlineStr">
        <is>
          <t>Packaging</t>
        </is>
      </c>
      <c r="B21" s="8" t="inlineStr">
        <is>
          <t>of total sales</t>
        </is>
      </c>
      <c r="C21" s="14">
        <f>'Branch month'!B21</f>
        <v>9000</v>
      </c>
      <c r="D21" s="9" t="n"/>
      <c r="E21" s="9" t="n"/>
      <c r="F21" s="9" t="n"/>
      <c r="G21" s="9" t="n"/>
      <c r="H21" s="9" t="n"/>
      <c r="I21" s="9" t="n"/>
      <c r="J21" s="12">
        <f>SUM(C21:G21)+H21-I21</f>
        <v>9000</v>
      </c>
      <c r="K21" s="10">
        <f>IF(OR(J13="",J13=0),"",J21/J13)</f>
        <v>0.02</v>
      </c>
    </row>
    <row r="22">
      <c r="A22" s="8" t="inlineStr">
        <is>
          <t>Marketing</t>
        </is>
      </c>
      <c r="B22" s="8" t="inlineStr">
        <is>
          <t>of total sales</t>
        </is>
      </c>
      <c r="C22" s="14">
        <f>'Branch month'!B22</f>
        <v>9000</v>
      </c>
      <c r="D22" s="9" t="n"/>
      <c r="E22" s="9" t="n"/>
      <c r="F22" s="9" t="n"/>
      <c r="G22" s="9" t="n"/>
      <c r="H22" s="9" t="n"/>
      <c r="I22" s="9" t="n"/>
      <c r="J22" s="12">
        <f>SUM(C22:G22)+H22-I22</f>
        <v>9000</v>
      </c>
      <c r="K22" s="10">
        <f>IF(OR(J13="",J13=0),"",J22/J13)</f>
        <v>0.02</v>
      </c>
    </row>
    <row r="23">
      <c r="A23" s="8" t="inlineStr">
        <is>
          <t>Utilities</t>
        </is>
      </c>
      <c r="B23" s="8" t="inlineStr">
        <is>
          <t>of total sales</t>
        </is>
      </c>
      <c r="C23" s="14">
        <f>'Branch month'!B23</f>
        <v>13500</v>
      </c>
      <c r="D23" s="9" t="n"/>
      <c r="E23" s="9" t="n"/>
      <c r="F23" s="9" t="n"/>
      <c r="G23" s="9" t="n"/>
      <c r="H23" s="9" t="n"/>
      <c r="I23" s="9" t="n"/>
      <c r="J23" s="12">
        <f>SUM(C23:G23)+H23-I23</f>
        <v>13500</v>
      </c>
      <c r="K23" s="10">
        <f>IF(OR(J13="",J13=0),"",J23/J13)</f>
        <v>0.03</v>
      </c>
    </row>
    <row r="24">
      <c r="A24" s="8" t="inlineStr">
        <is>
          <t>Repairs and maintenance</t>
        </is>
      </c>
      <c r="B24" s="8" t="inlineStr">
        <is>
          <t>of total sales</t>
        </is>
      </c>
      <c r="C24" s="14">
        <f>'Branch month'!B24</f>
        <v>4500</v>
      </c>
      <c r="D24" s="9" t="n"/>
      <c r="E24" s="9" t="n"/>
      <c r="F24" s="9" t="n"/>
      <c r="G24" s="9" t="n"/>
      <c r="H24" s="9" t="n"/>
      <c r="I24" s="9" t="n"/>
      <c r="J24" s="12">
        <f>SUM(C24:G24)+H24-I24</f>
        <v>4500</v>
      </c>
      <c r="K24" s="10">
        <f>IF(OR(J13="",J13=0),"",J24/J13)</f>
        <v>0.01</v>
      </c>
    </row>
    <row r="25">
      <c r="A25" s="8" t="inlineStr">
        <is>
          <t>Card fees</t>
        </is>
      </c>
      <c r="B25" s="8" t="inlineStr">
        <is>
          <t>of total sales</t>
        </is>
      </c>
      <c r="C25" s="14">
        <f>'Branch month'!B25</f>
        <v>13500</v>
      </c>
      <c r="D25" s="9" t="n"/>
      <c r="E25" s="9" t="n"/>
      <c r="F25" s="9" t="n"/>
      <c r="G25" s="9" t="n"/>
      <c r="H25" s="9" t="n"/>
      <c r="I25" s="9" t="n"/>
      <c r="J25" s="12">
        <f>SUM(C25:G25)+H25-I25</f>
        <v>13500</v>
      </c>
      <c r="K25" s="10">
        <f>IF(OR(J13="",J13=0),"",J25/J13)</f>
        <v>0.03</v>
      </c>
    </row>
    <row r="26">
      <c r="A26" s="8" t="inlineStr">
        <is>
          <t>Other operating costs</t>
        </is>
      </c>
      <c r="B26" s="8" t="inlineStr">
        <is>
          <t>of total sales</t>
        </is>
      </c>
      <c r="C26" s="14">
        <f>'Branch month'!B26</f>
        <v>0</v>
      </c>
      <c r="D26" s="9" t="n"/>
      <c r="E26" s="9" t="n"/>
      <c r="F26" s="9" t="n"/>
      <c r="G26" s="9" t="n"/>
      <c r="H26" s="9" t="n"/>
      <c r="I26" s="9" t="n"/>
      <c r="J26" s="12">
        <f>SUM(C26:G26)+H26-I26</f>
        <v>0</v>
      </c>
      <c r="K26" s="10">
        <f>IF(OR(J13="",J13=0),"",J26/J13)</f>
        <v>0</v>
      </c>
    </row>
    <row r="27">
      <c r="A27" s="11" t="inlineStr">
        <is>
          <t>Total other controllable costs</t>
        </is>
      </c>
      <c r="B27" s="8" t="inlineStr">
        <is>
          <t>of total sales</t>
        </is>
      </c>
      <c r="C27" s="12">
        <f>SUM(C20:C26)</f>
        <v>76500</v>
      </c>
      <c r="D27" s="12">
        <f>SUM(D20:D26)</f>
        <v>0</v>
      </c>
      <c r="E27" s="12">
        <f>SUM(E20:E26)</f>
        <v>0</v>
      </c>
      <c r="F27" s="12">
        <f>SUM(F20:F26)</f>
        <v>0</v>
      </c>
      <c r="G27" s="12">
        <f>SUM(G20:G26)</f>
        <v>0</v>
      </c>
      <c r="H27" s="12">
        <f>SUM(H20:H26)</f>
        <v>0</v>
      </c>
      <c r="I27" s="12">
        <f>SUM(I20:I26)</f>
        <v>0</v>
      </c>
      <c r="J27" s="12">
        <f>SUM(J20:J26)</f>
        <v>76500</v>
      </c>
      <c r="K27" s="13">
        <f>IF(OR(J13="",J13=0),"",J27/J13)</f>
        <v>0.17</v>
      </c>
    </row>
    <row r="28">
      <c r="A28" s="11" t="inlineStr">
        <is>
          <t>Controllable profit</t>
        </is>
      </c>
      <c r="B28" s="8" t="inlineStr">
        <is>
          <t>of total sales</t>
        </is>
      </c>
      <c r="C28" s="12">
        <f>C17-C18-C27</f>
        <v>96000</v>
      </c>
      <c r="D28" s="12">
        <f>D17-D18-D27</f>
        <v>0</v>
      </c>
      <c r="E28" s="12">
        <f>E17-E18-E27</f>
        <v>0</v>
      </c>
      <c r="F28" s="12">
        <f>F17-F18-F27</f>
        <v>0</v>
      </c>
      <c r="G28" s="12">
        <f>G17-G18-G27</f>
        <v>0</v>
      </c>
      <c r="H28" s="12">
        <f>H17-H18-H27</f>
        <v>0</v>
      </c>
      <c r="I28" s="12">
        <f>I17-I18-I27</f>
        <v>0</v>
      </c>
      <c r="J28" s="12">
        <f>J17-J18-J27</f>
        <v>96000</v>
      </c>
      <c r="K28" s="13">
        <f>IF(OR(J13="",J13=0),"",J28/J13)</f>
        <v>0.213333333333333</v>
      </c>
    </row>
    <row r="29">
      <c r="A29" s="8" t="inlineStr">
        <is>
          <t>Rent and occupancy</t>
        </is>
      </c>
      <c r="B29" s="8" t="inlineStr">
        <is>
          <t>of total sales</t>
        </is>
      </c>
      <c r="C29" s="14">
        <f>'Branch month'!B29</f>
        <v>45000</v>
      </c>
      <c r="D29" s="9" t="n"/>
      <c r="E29" s="9" t="n"/>
      <c r="F29" s="9" t="n"/>
      <c r="G29" s="9" t="n"/>
      <c r="H29" s="9" t="n"/>
      <c r="I29" s="9" t="n"/>
      <c r="J29" s="12">
        <f>SUM(C29:G29)+H29-I29</f>
        <v>45000</v>
      </c>
      <c r="K29" s="10">
        <f>IF(OR(J13="",J13=0),"",J29/J13)</f>
        <v>0.1</v>
      </c>
    </row>
    <row r="30">
      <c r="A30" s="8" t="inlineStr">
        <is>
          <t>Depreciation</t>
        </is>
      </c>
      <c r="B30" s="8" t="inlineStr">
        <is>
          <t>of total sales</t>
        </is>
      </c>
      <c r="C30" s="14">
        <f>'Branch month'!B30</f>
        <v>9000</v>
      </c>
      <c r="D30" s="9" t="n"/>
      <c r="E30" s="9" t="n"/>
      <c r="F30" s="9" t="n"/>
      <c r="G30" s="9" t="n"/>
      <c r="H30" s="9" t="n"/>
      <c r="I30" s="9" t="n"/>
      <c r="J30" s="12">
        <f>SUM(C30:G30)+H30-I30</f>
        <v>9000</v>
      </c>
      <c r="K30" s="10">
        <f>IF(OR(J13="",J13=0),"",J30/J13)</f>
        <v>0.02</v>
      </c>
    </row>
    <row r="31">
      <c r="A31" s="8" t="inlineStr">
        <is>
          <t>Head office costs</t>
        </is>
      </c>
      <c r="B31" s="8" t="inlineStr">
        <is>
          <t>of total sales</t>
        </is>
      </c>
      <c r="C31" s="14">
        <f>'Branch month'!B31</f>
        <v>0</v>
      </c>
      <c r="D31" s="9" t="n"/>
      <c r="E31" s="9" t="n"/>
      <c r="F31" s="9" t="n"/>
      <c r="G31" s="9" t="n"/>
      <c r="H31" s="9" t="n"/>
      <c r="I31" s="9" t="n"/>
      <c r="J31" s="12">
        <f>SUM(C31:G31)+H31-I31</f>
        <v>0</v>
      </c>
      <c r="K31" s="10">
        <f>IF(OR(J13="",J13=0),"",J31/J13)</f>
        <v>0</v>
      </c>
    </row>
    <row r="32">
      <c r="A32" s="11" t="inlineStr">
        <is>
          <t>Operating profit</t>
        </is>
      </c>
      <c r="B32" s="8" t="inlineStr">
        <is>
          <t>of total sales</t>
        </is>
      </c>
      <c r="C32" s="12">
        <f>C28-C29-C30-C31</f>
        <v>42000</v>
      </c>
      <c r="D32" s="12">
        <f>D28-D29-D30-D31</f>
        <v>0</v>
      </c>
      <c r="E32" s="12">
        <f>E28-E29-E30-E31</f>
        <v>0</v>
      </c>
      <c r="F32" s="12">
        <f>F28-F29-F30-F31</f>
        <v>0</v>
      </c>
      <c r="G32" s="12">
        <f>G28-G29-G30-G31</f>
        <v>0</v>
      </c>
      <c r="H32" s="12">
        <f>H28-H29-H30-H31</f>
        <v>0</v>
      </c>
      <c r="I32" s="12">
        <f>I28-I29-I30-I31</f>
        <v>0</v>
      </c>
      <c r="J32" s="12">
        <f>J28-J29-J30-J31</f>
        <v>42000</v>
      </c>
      <c r="K32" s="13">
        <f>IF(OR(J13="",J13=0),"",J32/J13)</f>
        <v>0.0933333333333333</v>
      </c>
    </row>
    <row r="33">
      <c r="A33" s="11" t="inlineStr">
        <is>
          <t>EBITDA (operating profit + depreciation)</t>
        </is>
      </c>
      <c r="B33" s="8" t="inlineStr">
        <is>
          <t>of total sales</t>
        </is>
      </c>
      <c r="C33" s="12">
        <f>C32+C30</f>
        <v>51000</v>
      </c>
      <c r="D33" s="12">
        <f>D32+D30</f>
        <v>0</v>
      </c>
      <c r="E33" s="12">
        <f>E32+E30</f>
        <v>0</v>
      </c>
      <c r="F33" s="12">
        <f>F32+F30</f>
        <v>0</v>
      </c>
      <c r="G33" s="12">
        <f>G32+G30</f>
        <v>0</v>
      </c>
      <c r="H33" s="12">
        <f>H32+H30</f>
        <v>0</v>
      </c>
      <c r="I33" s="12">
        <f>I32+I30</f>
        <v>0</v>
      </c>
      <c r="J33" s="12">
        <f>J32+J30</f>
        <v>51000</v>
      </c>
      <c r="K33" s="13">
        <f>IF(OR(J13="",J13=0),"",J33/J13)</f>
        <v>0.113333333333333</v>
      </c>
    </row>
    <row r="36">
      <c r="A36" s="3" t="inlineStr">
        <is>
          <t>ILLUSTRATIVE group snapshot (operating profit only). Invented numbers to show the method, not a benchmark. Not linked to the columns above.</t>
        </is>
      </c>
    </row>
    <row r="37">
      <c r="A37" s="6" t="inlineStr"/>
      <c r="B37" s="6" t="inlineStr">
        <is>
          <t>Branch A</t>
        </is>
      </c>
      <c r="C37" s="6" t="inlineStr">
        <is>
          <t>Branch B</t>
        </is>
      </c>
      <c r="D37" s="6" t="inlineStr">
        <is>
          <t>Head office</t>
        </is>
      </c>
      <c r="E37" s="6" t="inlineStr">
        <is>
          <t>Group</t>
        </is>
      </c>
    </row>
    <row r="38">
      <c r="A38" s="2" t="inlineStr">
        <is>
          <t>Sales (excluding VAT)</t>
        </is>
      </c>
      <c r="B38" s="9" t="n">
        <v>450000</v>
      </c>
      <c r="C38" s="9" t="n">
        <v>300000</v>
      </c>
      <c r="D38" s="9" t="n">
        <v>0</v>
      </c>
      <c r="E38" s="12">
        <f>B38+C38+D38</f>
        <v>750000</v>
      </c>
    </row>
    <row r="39">
      <c r="A39" s="2" t="inlineStr">
        <is>
          <t>Operating profit before head office</t>
        </is>
      </c>
      <c r="B39" s="9" t="n">
        <v>42000</v>
      </c>
      <c r="C39" s="9" t="n">
        <v>9000</v>
      </c>
      <c r="E39" s="12">
        <f>B39+C39</f>
        <v>51000</v>
      </c>
    </row>
    <row r="40">
      <c r="A40" s="2" t="inlineStr">
        <is>
          <t>Margin before head office</t>
        </is>
      </c>
      <c r="B40" s="10">
        <f>IF(B38=0,"",B39/B38)</f>
        <v>0.0933333333333333</v>
      </c>
      <c r="C40" s="10">
        <f>IF(C38=0,"",C39/C38)</f>
        <v>0.03</v>
      </c>
      <c r="E40" s="13">
        <f>IF(E38=0,"",E39/E38)</f>
        <v>0.068</v>
      </c>
    </row>
    <row r="41">
      <c r="A41" s="2" t="inlineStr">
        <is>
          <t>Head office costs</t>
        </is>
      </c>
      <c r="D41" s="9" t="n">
        <v>15000</v>
      </c>
      <c r="E41" s="12">
        <f>D41</f>
        <v>15000</v>
      </c>
    </row>
    <row r="42">
      <c r="A42" s="15" t="inlineStr">
        <is>
          <t>Group operating profit</t>
        </is>
      </c>
      <c r="E42" s="12">
        <f>E39-E41</f>
        <v>36000</v>
      </c>
    </row>
    <row r="43">
      <c r="A43" s="15" t="inlineStr">
        <is>
          <t>Group operating margin</t>
        </is>
      </c>
      <c r="E43" s="13">
        <f>IF(E38=0,"",E42/E38)</f>
        <v>0.048</v>
      </c>
    </row>
    <row r="45">
      <c r="A45" t="inlineStr">
        <is>
          <t>Wrong method: average of the one-decimal branch margins</t>
        </is>
      </c>
      <c r="B45" s="10">
        <f>(ROUND(B40,3)+ROUND(C40,3))/2</f>
        <v>0.0615</v>
      </c>
      <c r="C45" s="5" t="inlineStr">
        <is>
          <t>6.15% (on the rounded figures), from the displayed 9.3% and 3.0%. It is not the group margin.</t>
        </is>
      </c>
    </row>
    <row r="47" ht="32" customHeight="1">
      <c r="A47" s="2" t="inlineStr">
        <is>
          <t>Point of the snapshot: the 6.8% group margin before head office hides Branch B at 3.0%. Averaging 9.3% and 3.0% gives 6.15% (on the rounded figures), which is not 51,000 / 750,000. Group operating profit after head office is 36,000, which is 4.8% of 750,000.</t>
        </is>
      </c>
    </row>
  </sheetData>
  <autoFilter ref="A8:K33"/>
  <mergeCells count="4">
    <mergeCell ref="A2:K2"/>
    <mergeCell ref="A1:K1"/>
    <mergeCell ref="A47:K47"/>
    <mergeCell ref="A36:E36"/>
  </mergeCells>
  <pageMargins left="0.75" right="0.75" top="1" bottom="1" header="0.5" footer="0.5"/>
  <pageSetup orientation="landscape" paperSize="9" fitToHeight="1" fitToWidth="1"/>
  <legacyDrawing xmlns:r="http://schemas.openxmlformats.org/officeDocument/2006/relationships" r:id="anysvml"/>
</worksheet>
</file>

<file path=xl/worksheets/sheet3.xml><?xml version="1.0" encoding="utf-8"?>
<worksheet xmlns="http://schemas.openxmlformats.org/spreadsheetml/2006/main">
  <sheetPr>
    <tabColor rgb="00F59E0B"/>
    <outlinePr summaryBelow="1" summaryRight="1"/>
    <pageSetUpPr fitToPage="1"/>
  </sheetPr>
  <dimension ref="A1:B24"/>
  <sheetViews>
    <sheetView showGridLines="0" workbookViewId="0">
      <selection activeCell="A1" sqref="A1"/>
    </sheetView>
  </sheetViews>
  <sheetFormatPr baseColWidth="8" defaultRowHeight="15"/>
  <cols>
    <col width="42" customWidth="1" min="1" max="1"/>
    <col width="120" customWidth="1" min="2" max="2"/>
  </cols>
  <sheetData>
    <row r="1">
      <c r="A1" s="1" t="inlineStr">
        <is>
          <t>How to fill this restaurant P&amp;L template</t>
        </is>
      </c>
    </row>
    <row r="2" ht="32" customHeight="1">
      <c r="A2" s="3" t="inlineStr">
        <is>
          <t>All figures excluding VAT. Saudi Arabia's standard VAT rate is 15%. VAT you collect is not revenue.</t>
        </is>
      </c>
    </row>
    <row r="4">
      <c r="A4" s="7" t="inlineStr">
        <is>
          <t>Line</t>
        </is>
      </c>
      <c r="B4" s="7" t="inlineStr">
        <is>
          <t>How to fill it</t>
        </is>
      </c>
    </row>
    <row r="5" ht="36" customHeight="1">
      <c r="A5" s="16" t="inlineStr">
        <is>
          <t>Sales</t>
        </is>
      </c>
      <c r="B5" s="2" t="inlineStr">
        <is>
          <t>Food, beverage, and other sales are excluding VAT and sum to total sales. Show them after discounts. Track comps on a side schedule so they do not disappear into a lower sales line with no record.</t>
        </is>
      </c>
    </row>
    <row r="6" ht="36" customHeight="1">
      <c r="A6" s="16" t="inlineStr">
        <is>
          <t>Delivery sales (gross)</t>
        </is>
      </c>
      <c r="B6" s="2" t="inlineStr">
        <is>
          <t>A memo. It is the full menu price of delivery orders, excluding VAT, and it is already inside food or beverage sales. Do not add it again. Book platform commissions and paid visibility on the commission line, not as a reduction of sales. If you book delivery net, do that the same way in every branch.</t>
        </is>
      </c>
    </row>
    <row r="7" ht="36" customHeight="1">
      <c r="A7" s="16" t="inlineStr">
        <is>
          <t>Cost of sales</t>
        </is>
      </c>
      <c r="B7" s="2" t="inlineStr">
        <is>
          <t>Food cost and beverage cost, from counts: opening stock + purchases - closing stock, at cost. Purchases are not cost of sales. The method is https://akli.io/blog/restaurant-cogs-formula</t>
        </is>
      </c>
    </row>
    <row r="8" ht="36" customHeight="1">
      <c r="A8" s="16" t="inlineStr">
        <is>
          <t>Food cost %</t>
        </is>
      </c>
      <c r="B8" s="2" t="inlineStr">
        <is>
          <t>Food cost divided by food sales, not by total sales. The food cost percentage guide is https://akli.io/blog/how-to-calculate-food-cost-percentage</t>
        </is>
      </c>
    </row>
    <row r="9" ht="36" customHeight="1">
      <c r="A9" s="16" t="inlineStr">
        <is>
          <t>Beverage cost %</t>
        </is>
      </c>
      <c r="B9" s="2" t="inlineStr">
        <is>
          <t>Beverage cost divided by beverage sales.</t>
        </is>
      </c>
    </row>
    <row r="10" ht="36" customHeight="1">
      <c r="A10" s="16" t="inlineStr">
        <is>
          <t>Every other %</t>
        </is>
      </c>
      <c r="B10" s="2" t="inlineStr">
        <is>
          <t>The line divided by total sales excluding VAT. The template does this.</t>
        </is>
      </c>
    </row>
    <row r="11" ht="36" customHeight="1">
      <c r="A11" s="16" t="inlineStr">
        <is>
          <t>Gross profit</t>
        </is>
      </c>
      <c r="B11" s="2" t="inlineStr">
        <is>
          <t>Total sales excluding VAT minus total cost of sales.</t>
        </is>
      </c>
    </row>
    <row r="12" ht="36" customHeight="1">
      <c r="A12" s="16" t="inlineStr">
        <is>
          <t>Labor</t>
        </is>
      </c>
      <c r="B12" s="2" t="inlineStr">
        <is>
          <t>Salaries and wages, overtime, benefits, and payroll-related costs. In the Gulf, some groups also put staff housing, transport, visa and residency fees, and staff meals here. There is no single rule. Pick one treatment and keep it the same every month, in every branch. Do not hide head office costs in branch labor.</t>
        </is>
      </c>
    </row>
    <row r="13" ht="36" customHeight="1">
      <c r="A13" s="16" t="inlineStr">
        <is>
          <t>Prime cost</t>
        </is>
      </c>
      <c r="B13" s="2" t="inlineStr">
        <is>
          <t>Total cost of sales + labor. The template calculates it. It does not walk through a separate prime-cost build.</t>
        </is>
      </c>
    </row>
    <row r="14" ht="36" customHeight="1">
      <c r="A14" s="16" t="inlineStr">
        <is>
          <t>Packaging</t>
        </is>
      </c>
      <c r="B14" s="2" t="inlineStr">
        <is>
          <t>Its own line. If you keep packaging inside food cost, do that every month and in every branch, and say so. Do not hide it in one branch only.</t>
        </is>
      </c>
    </row>
    <row r="15" ht="36" customHeight="1">
      <c r="A15" s="16" t="inlineStr">
        <is>
          <t>Other controllable costs</t>
        </is>
      </c>
      <c r="B15" s="2" t="inlineStr">
        <is>
          <t>Commissions and platform marketing, packaging, marketing, utilities, repairs and maintenance, card fees, and other operating costs. A manager can change these this month. The worked article combines card fees, software, and other general costs on one line of SAR 13,500. Here, card fees hold that SAR 13,500 and other operating costs start at zero. Split them to match your own books.</t>
        </is>
      </c>
    </row>
    <row r="16" ht="36" customHeight="1">
      <c r="A16" s="16" t="inlineStr">
        <is>
          <t>Controllable profit</t>
        </is>
      </c>
      <c r="B16" s="2" t="inlineStr">
        <is>
          <t>Gross profit minus labor minus total other controllable costs.</t>
        </is>
      </c>
    </row>
    <row r="17" ht="36" customHeight="1">
      <c r="A17" s="16" t="inlineStr">
        <is>
          <t>Rent, occupancy, depreciation</t>
        </is>
      </c>
      <c r="B17" s="2" t="inlineStr">
        <is>
          <t>Negotiated or set over a longer cycle than a week. Depreciation is added back to reach EBITDA.</t>
        </is>
      </c>
    </row>
    <row r="18" ht="36" customHeight="1">
      <c r="A18" s="16" t="inlineStr">
        <is>
          <t>Head office costs</t>
        </is>
      </c>
      <c r="B18" s="2" t="inlineStr">
        <is>
          <t>On the group sheet, use the Head office column, or allocate with a key you write down (sales share is the simplest). State which. Do not bury the cost in a branch.</t>
        </is>
      </c>
    </row>
    <row r="19" ht="36" customHeight="1">
      <c r="A19" s="16" t="inlineStr">
        <is>
          <t>Internal transfers</t>
        </is>
      </c>
      <c r="B19" s="2" t="inlineStr">
        <is>
          <t>Enter a positive amount in the eliminations column on each line that should leave the group total. A central kitchen 'sale' to a branch is income for the kitchen and a cost for the branch, so removing both leaves group profit unchanged. The column is there so the net effect is visible.</t>
        </is>
      </c>
    </row>
    <row r="20" ht="36" customHeight="1">
      <c r="A20" s="16" t="inlineStr">
        <is>
          <t>Group total</t>
        </is>
      </c>
      <c r="B20" s="2" t="inlineStr">
        <is>
          <t>Sum of Branch 1 to Branch 5, plus Head office, minus Internal transfers. Percentages are calculated from the group SAR, not by averaging branch percentages.</t>
        </is>
      </c>
    </row>
    <row r="21" ht="36" customHeight="1">
      <c r="A21" s="16" t="inlineStr">
        <is>
          <t>Group snapshot</t>
        </is>
      </c>
      <c r="B21" s="2" t="inlineStr">
        <is>
          <t>The block under the grid is an illustration: Branch A 9.3% and Branch B 3.0% sit inside a 6.8% group margin before head office, and 4.8% after SAR 15,000 of head office costs. It is not a target.</t>
        </is>
      </c>
    </row>
    <row r="22" ht="36" customHeight="1">
      <c r="A22" s="16" t="inlineStr">
        <is>
          <t>Last month and budget</t>
        </is>
      </c>
      <c r="B22" s="2" t="inlineStr">
        <is>
          <t>Yellow inputs on the Branch month sheet. Percentages calculate when the sales cells are filled.</t>
        </is>
      </c>
    </row>
    <row r="23" ht="36" customHeight="1">
      <c r="A23" s="16" t="inlineStr">
        <is>
          <t>What this file does not do</t>
        </is>
      </c>
      <c r="B23" s="2" t="inlineStr">
        <is>
          <t>It does not calculate zakat or tax. Your accountant books those. It is not a general ledger. It has no brand column.</t>
        </is>
      </c>
    </row>
    <row r="24" ht="36" customHeight="1">
      <c r="A24" s="16" t="inlineStr">
        <is>
          <t>Recipes</t>
        </is>
      </c>
      <c r="B24" s="2" t="inlineStr">
        <is>
          <t>If you cost recipes beside this P&amp;L, cost them at weighted average cost. The method is https://akli.io/blog/how-to-cost-a-recipe</t>
        </is>
      </c>
    </row>
  </sheetData>
  <mergeCells count="2">
    <mergeCell ref="A2:B2"/>
    <mergeCell ref="A1:B1"/>
  </mergeCells>
  <pageMargins left="0.75" right="0.75" top="1" bottom="1" header="0.5" footer="0.5"/>
  <pageSetup orientation="landscape" fitToHeight="1"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itle>Restaurant P&amp;L template</dc:title>
  <dc:subject>Branch and group profit and loss template. All figures excluding VAT.</dc:subject>
  <dcterms:created xsi:type="dcterms:W3CDTF">2026-09-27T10:21:34Z</dcterms:created>
  <dcterms:modified xsi:type="dcterms:W3CDTF">2026-09-27T10:21:34Z</dcterms:modified>
</cp:coreProperties>
</file>