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late" sheetId="1" state="visible" r:id="rId1"/>
    <sheet name="Shawarma example" sheetId="2" state="visible" r:id="rId2"/>
  </sheets>
  <definedNames>
    <definedName name="OilDensity">'Shawarma example'!$B$4</definedName>
    <definedName name="QFactorRate">'Shawarma example'!$B$5</definedName>
    <definedName name="MenuPriceInclVAT">'Shawarma example'!$B$6</definedName>
    <definedName name="VatDivisor">'Shawarma example'!$B$7</definedName>
    <definedName name="_xlnm._FilterDatabase" localSheetId="0" hidden="1">'Template'!$A$3:$K$4</definedName>
    <definedName name="_xlnm.Print_Titles" localSheetId="0">'Template'!$1:$3</definedName>
    <definedName name="_xlnm._FilterDatabase" localSheetId="1" hidden="1">'Shawarma example'!$A$23:$G$33</definedName>
    <definedName name="_xlnm.Print_Titles" localSheetId="1">'Shawarma example'!$1:$2</definedName>
  </definedNames>
  <calcPr calcId="124519" calcMode="auto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%"/>
  </numFmts>
  <fonts count="9">
    <font>
      <name val="Calibri"/>
      <family val="2"/>
      <color theme="1"/>
      <sz val="11"/>
      <scheme val="minor"/>
    </font>
    <font>
      <name val="Calibri"/>
      <i val="1"/>
      <sz val="11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  <font>
      <name val="Calibri"/>
      <b val="1"/>
      <color rgb="001F4E3D"/>
      <sz val="14"/>
    </font>
    <font>
      <name val="Calibri"/>
      <i val="1"/>
      <sz val="10"/>
    </font>
    <font>
      <name val="Calibri"/>
      <i val="1"/>
      <color rgb="00475467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1F4E3D"/>
      </patternFill>
    </fill>
    <fill>
      <patternFill patternType="solid">
        <fgColor rgb="00FFF4CC"/>
      </patternFill>
    </fill>
    <fill>
      <patternFill patternType="solid">
        <fgColor rgb="00E6F0FA"/>
      </patternFill>
    </fill>
    <fill>
      <patternFill patternType="solid">
        <fgColor rgb="00E5F2E5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3" borderId="1" pivotButton="0" quotePrefix="0" xfId="0"/>
    <xf numFmtId="0" fontId="0" fillId="3" borderId="1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4" fillId="0" borderId="0" pivotButton="0" quotePrefix="0" xfId="0"/>
    <xf numFmtId="0" fontId="3" fillId="0" borderId="0" applyAlignment="1" pivotButton="0" quotePrefix="0" xfId="0">
      <alignment vertical="center"/>
    </xf>
    <xf numFmtId="2" fontId="3" fillId="3" borderId="1" pivotButton="0" quotePrefix="0" xfId="0"/>
    <xf numFmtId="0" fontId="7" fillId="0" borderId="0" pivotButton="0" quotePrefix="0" xfId="0"/>
    <xf numFmtId="9" fontId="3" fillId="3" borderId="1" pivotButton="0" quotePrefix="0" xfId="0"/>
    <xf numFmtId="0" fontId="3" fillId="0" borderId="1" pivotButton="0" quotePrefix="0" xfId="0"/>
    <xf numFmtId="2" fontId="3" fillId="4" borderId="1" pivotButton="0" quotePrefix="0" xfId="0"/>
    <xf numFmtId="0" fontId="7" fillId="0" borderId="1" pivotButton="0" quotePrefix="0" xfId="0"/>
    <xf numFmtId="0" fontId="3" fillId="0" borderId="1" applyAlignment="1" pivotButton="0" quotePrefix="0" xfId="0">
      <alignment vertical="center"/>
    </xf>
    <xf numFmtId="164" fontId="3" fillId="3" borderId="1" pivotButton="0" quotePrefix="0" xfId="0"/>
    <xf numFmtId="0" fontId="8" fillId="0" borderId="0" applyAlignment="1" pivotButton="0" quotePrefix="0" xfId="0">
      <alignment vertical="top" wrapText="1"/>
    </xf>
    <xf numFmtId="2" fontId="4" fillId="4" borderId="1" pivotButton="0" quotePrefix="0" xfId="0"/>
    <xf numFmtId="0" fontId="6" fillId="0" borderId="0" pivotButton="0" quotePrefix="0" xfId="0"/>
    <xf numFmtId="2" fontId="4" fillId="5" borderId="1" pivotButton="0" quotePrefix="0" xfId="0"/>
    <xf numFmtId="165" fontId="4" fillId="5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AKLI</author>
  </authors>
  <commentList>
    <comment ref="E24" authorId="0" shapeId="0">
      <text>
        <t>EP cost = purchase price / yield.</t>
      </text>
    </comment>
    <comment ref="F24" authorId="0" shapeId="0">
      <text>
        <t>Line cost = EP qty x EP cost, rounded to 0.01.</t>
      </text>
    </comment>
    <comment ref="F35" authorId="0" shapeId="0">
      <text>
        <t>Q factor = subtotal x rate.</t>
      </text>
    </comment>
    <comment ref="F36" authorId="0" shapeId="0">
      <text>
        <t>Portion cost = subtotal + Q factor.</t>
      </text>
    </comment>
    <comment ref="F39" authorId="0" shapeId="0">
      <text>
        <t>Net price = menu price / 1.15.</t>
      </text>
    </comment>
    <comment ref="F40" authorId="0" shapeId="0">
      <text>
        <t>Food cost % = portion cost / net price.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tabColor rgb="001F4E3D"/>
    <outlinePr summaryBelow="1" summaryRight="1"/>
    <pageSetUpPr fitToPage="1"/>
  </sheetPr>
  <dimension ref="A1:K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46" customWidth="1" min="4" max="4"/>
    <col width="36" customWidth="1" min="5" max="5"/>
    <col width="36" customWidth="1" min="6" max="6"/>
    <col width="36" customWidth="1" min="7" max="7"/>
    <col width="40" customWidth="1" min="8" max="8"/>
    <col width="40" customWidth="1" min="9" max="9"/>
    <col width="32" customWidth="1" min="10" max="10"/>
    <col width="42" customWidth="1" min="11" max="11"/>
  </cols>
  <sheetData>
    <row r="1" ht="48" customHeight="1">
      <c r="A1" s="1" t="inlineStr">
        <is>
          <t>EXAMPLE: chicken shawarma sandwich. Prices are GASTAT national average retail prices for July 2026, unless the cell says example. A restaurant buying wholesale pays less. Treat these as a ceiling, not your cost. Gram weights are an example built so the ingredient lines sum to SAR 5.66. They are not a weighed kitchen test.</t>
        </is>
      </c>
    </row>
    <row r="3" ht="32" customHeight="1">
      <c r="A3" s="2" t="inlineStr">
        <is>
          <t>Row</t>
        </is>
      </c>
      <c r="B3" s="2" t="inlineStr">
        <is>
          <t>Purchase unit vs recipe unit + conversion</t>
        </is>
      </c>
      <c r="C3" s="2" t="inlineStr">
        <is>
          <t>Yield % per ingredient + EP cost</t>
        </is>
      </c>
      <c r="D3" s="2" t="inlineStr">
        <is>
          <t>Sub-recipes linked in</t>
        </is>
      </c>
      <c r="E3" s="2" t="inlineStr">
        <is>
          <t>Q factor line</t>
        </is>
      </c>
      <c r="F3" s="2" t="inlineStr">
        <is>
          <t>Portion weight + number of portions</t>
        </is>
      </c>
      <c r="G3" s="2" t="inlineStr">
        <is>
          <t>Date costed + previous portion cost</t>
        </is>
      </c>
      <c r="H3" s="2" t="inlineStr">
        <is>
          <t>Price excluding VAT vs menu price including VAT</t>
        </is>
      </c>
      <c r="I3" s="2" t="inlineStr">
        <is>
          <t>Target food cost %, actual %, gross profit (SAR)</t>
        </is>
      </c>
      <c r="J3" s="2" t="inlineStr">
        <is>
          <t>Packaging kept separate</t>
        </is>
      </c>
      <c r="K3" s="2" t="inlineStr">
        <is>
          <t>Supplier + last invoice price</t>
        </is>
      </c>
    </row>
    <row r="4" ht="96" customHeight="1">
      <c r="A4" s="3" t="inlineStr">
        <is>
          <t>EXAMPLE: chicken shawarma sandwich (retail prices, not your invoice)</t>
        </is>
      </c>
      <c r="B4" s="3" t="inlineStr">
        <is>
          <t>Example: chicken thigh pack 450 g to kg (SAR 9.90 / 0.45 kg = SAR 22.00/kg). Yoghurt 170 g pack to kg (SAR 2.00 / 0.17 kg). Vegetable oil 1.5 L bottle to grams at an example density of 0.92 kg/L (not a lab test).</t>
        </is>
      </c>
      <c r="C4" s="3" t="inlineStr">
        <is>
          <t>Example: chicken thigh yield 52% roasted, EP cost SAR 42.31/kg (22.00 / 0.52). Marinade garlic 87% (SAR 13.79/kg). Marinade lemon juice 45% (SAR 22.67/kg). Tomato yield 90% is an example (SAR 8.11/kg), not a published test.</t>
        </is>
      </c>
      <c r="D4" s="3" t="inlineStr">
        <is>
          <t>Example: toum is one illustrative sub-recipe, 20 g at SAR 0.30, costed once and linked in. Marinade (yoghurt 15 g, garlic 3 g, lemon juice 5 g, vegetable oil 5 g) is costed on the sandwich, not inside the toum.</t>
        </is>
      </c>
      <c r="E4" s="3" t="inlineStr">
        <is>
          <t>Example: 3% of the ingredient subtotal = SAR 0.17. Covers frying oil, salt, and garnish not already on a line. The 3% rate is an example.</t>
        </is>
      </c>
      <c r="F4" s="3" t="inlineStr">
        <is>
          <t>Example: 1 portion (one sandwich). Edible chicken on the plate: 100 g. Loaf weight is not in the retail table, so a total sandwich weight is not invented.</t>
        </is>
      </c>
      <c r="G4" s="3" t="inlineStr">
        <is>
          <t>Date costed: 2026-09-26 (the example date on this sheet). Previous portion cost: blank, so the next re-cost can show drift. No history is invented.</t>
        </is>
      </c>
      <c r="H4" s="3" t="inlineStr">
        <is>
          <t>Example menu price SAR 22.35 including VAT. Excluding VAT: 22.35 / 1.15 = SAR 19.43. Saudi Arabia, 15% VAT. Another market: divide by 1 plus your country's VAT rate. No other rate is stated here.</t>
        </is>
      </c>
      <c r="I4" s="3" t="inlineStr">
        <is>
          <t>Target 30%. Actual on the net price: 5.83 / 19.43 = 30.0%. Gross profit on food: 19.43 - 5.83 = SAR 13.60. Packaging is not inside that profit.</t>
        </is>
      </c>
      <c r="J4" s="3" t="inlineStr">
        <is>
          <t>SAR 0.40 example, kept out of the SAR 5.83 food cost.</t>
        </is>
      </c>
      <c r="K4" s="3" t="inlineStr">
        <is>
          <t>Not a supplier invoice. GASTAT national average retail, July 2026, except pickles (example SAR 12/kg), the spice allowance (example SAR 0.15), and the toum sub-recipe (example SAR 0.30 for 20 g). Last invoice price: use your own invoice, not these retail figures.</t>
        </is>
      </c>
    </row>
    <row r="5" ht="22" customHeight="1">
      <c r="A5" s="4" t="inlineStr">
        <is>
          <t>YOUR RECIPE (replace this row)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</row>
  </sheetData>
  <autoFilter ref="A3:K4"/>
  <mergeCells count="1">
    <mergeCell ref="A1:K1"/>
  </mergeCells>
  <pageMargins left="0.75" right="0.75" top="1" bottom="1" header="0.5" footer="0.5"/>
  <pageSetup orientation="landscape" fitToHeight="1" fitToWidth="1"/>
  <headerFooter>
    <oddHeader>&amp;LAKLI recipe costing template</oddHeader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C4A35A"/>
    <outlinePr summaryBelow="1" summaryRight="1"/>
    <pageSetUpPr fitToPage="1"/>
  </sheetPr>
  <dimension ref="A1:G49"/>
  <sheetViews>
    <sheetView showGridLines="0" view="normal" zoomScale="11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28" customWidth="1" min="3" max="3"/>
    <col width="16" customWidth="1" min="4" max="4"/>
    <col width="24" customWidth="1" min="5" max="5"/>
    <col width="18" customWidth="1" min="6" max="6"/>
    <col width="62" customWidth="1" min="7" max="7"/>
  </cols>
  <sheetData>
    <row r="1">
      <c r="A1" s="6" t="inlineStr">
        <is>
          <t>Chicken shawarma sandwich, one portion. Retail example, not your invoice.</t>
        </is>
      </c>
    </row>
    <row r="2" ht="48" customHeight="1">
      <c r="A2" s="7" t="inlineStr">
        <is>
          <t>Yellow cells are inputs. Blue cells are formulas. EP cost = purchase price per kg (or per unit) / yield. Line cost = EP qty x EP cost, rounded to 0.01. Q factor = ingredient subtotal x rate. Portion cost = subtotal + Q factor. Net price = menu price / 1.15. Food cost % = portion cost / net price. Packaging stays outside food cost. GASTAT national average retail prices, July 2026, unless the note says example.</t>
        </is>
      </c>
    </row>
    <row r="3">
      <c r="A3" s="8" t="inlineStr">
        <is>
          <t>Assumptions</t>
        </is>
      </c>
    </row>
    <row r="4">
      <c r="A4" s="9" t="inlineStr">
        <is>
          <t>Oil density (kg per litre)</t>
        </is>
      </c>
      <c r="B4" s="10" t="n">
        <v>0.92</v>
      </c>
      <c r="C4" s="11" t="inlineStr">
        <is>
          <t>Example, not a lab test. Used only to turn the 1.5 L oil bottle into kilograms.</t>
        </is>
      </c>
    </row>
    <row r="5">
      <c r="A5" s="9" t="inlineStr">
        <is>
          <t>Q factor rate</t>
        </is>
      </c>
      <c r="B5" s="12" t="n">
        <v>0.03</v>
      </c>
      <c r="C5" s="11" t="inlineStr">
        <is>
          <t>Example rate. 3% of the ingredient subtotal.</t>
        </is>
      </c>
    </row>
    <row r="6">
      <c r="A6" s="9" t="inlineStr">
        <is>
          <t>Menu price including VAT (SAR)</t>
        </is>
      </c>
      <c r="B6" s="10" t="n">
        <v>22.35</v>
      </c>
      <c r="C6" s="11" t="inlineStr">
        <is>
          <t>Example board price for a 30% target on this food cost. Not an observed shawarma price.</t>
        </is>
      </c>
    </row>
    <row r="7">
      <c r="A7" s="9" t="inlineStr">
        <is>
          <t>VAT divisor</t>
        </is>
      </c>
      <c r="B7" s="10" t="n">
        <v>1.15</v>
      </c>
      <c r="C7" s="11" t="inlineStr">
        <is>
          <t>Saudi Arabia, 15% VAT. Net price = menu price / this divisor.</t>
        </is>
      </c>
    </row>
    <row r="9" ht="32" customHeight="1">
      <c r="A9" s="8" t="inlineStr">
        <is>
          <t>Pack prices. Edit the yellow cells. Price per kg or unit = pack price / pack size. For oil, pack size is litres and the price divides by litres x density.</t>
        </is>
      </c>
    </row>
    <row r="10" ht="22" customHeight="1">
      <c r="A10" s="2" t="inlineStr">
        <is>
          <t>Item</t>
        </is>
      </c>
      <c r="B10" s="2" t="inlineStr">
        <is>
          <t>Pack price (SAR)</t>
        </is>
      </c>
      <c r="C10" s="2" t="inlineStr">
        <is>
          <t>Pack size</t>
        </is>
      </c>
      <c r="D10" s="2" t="inlineStr">
        <is>
          <t>Price per kg or unit (SAR)</t>
        </is>
      </c>
      <c r="E10" s="2" t="inlineStr">
        <is>
          <t>Pack unit</t>
        </is>
      </c>
    </row>
    <row r="11">
      <c r="A11" s="13" t="inlineStr">
        <is>
          <t>Chicken thigh, bone-in, cooked meat</t>
        </is>
      </c>
      <c r="B11" s="10" t="n">
        <v>9.9</v>
      </c>
      <c r="C11" s="10" t="n">
        <v>0.45</v>
      </c>
      <c r="D11" s="14">
        <f>B11/C11</f>
        <v/>
      </c>
      <c r="E11" s="13" t="inlineStr">
        <is>
          <t>kg</t>
        </is>
      </c>
    </row>
    <row r="12">
      <c r="A12" s="13" t="inlineStr">
        <is>
          <t>Yoghurt (marinade)</t>
        </is>
      </c>
      <c r="B12" s="10" t="n">
        <v>2</v>
      </c>
      <c r="C12" s="10" t="n">
        <v>0.17</v>
      </c>
      <c r="D12" s="14">
        <f>B12/C12</f>
        <v/>
      </c>
      <c r="E12" s="13" t="inlineStr">
        <is>
          <t>kg</t>
        </is>
      </c>
    </row>
    <row r="13">
      <c r="A13" s="13" t="inlineStr">
        <is>
          <t>Garlic (marinade)</t>
        </is>
      </c>
      <c r="B13" s="10" t="n">
        <v>12</v>
      </c>
      <c r="C13" s="10" t="n">
        <v>1</v>
      </c>
      <c r="D13" s="14">
        <f>B13/C13</f>
        <v/>
      </c>
      <c r="E13" s="13" t="inlineStr">
        <is>
          <t>kg</t>
        </is>
      </c>
    </row>
    <row r="14">
      <c r="A14" s="13" t="inlineStr">
        <is>
          <t>Lemon juice (marinade)</t>
        </is>
      </c>
      <c r="B14" s="10" t="n">
        <v>10.2</v>
      </c>
      <c r="C14" s="10" t="n">
        <v>1</v>
      </c>
      <c r="D14" s="14">
        <f>B14/C14</f>
        <v/>
      </c>
      <c r="E14" s="13" t="inlineStr">
        <is>
          <t>kg</t>
        </is>
      </c>
    </row>
    <row r="15">
      <c r="A15" s="13" t="inlineStr">
        <is>
          <t>Vegetable oil (marinade)</t>
        </is>
      </c>
      <c r="B15" s="10" t="n">
        <v>19.9</v>
      </c>
      <c r="C15" s="10" t="n">
        <v>1.5</v>
      </c>
      <c r="D15" s="14">
        <f>B15/(C15*$B$4)</f>
        <v/>
      </c>
      <c r="E15" s="15" t="inlineStr">
        <is>
          <t>Litres. Price per kg uses the density in B4.</t>
        </is>
      </c>
    </row>
    <row r="16">
      <c r="A16" s="13" t="inlineStr">
        <is>
          <t>Arabic flatbread</t>
        </is>
      </c>
      <c r="B16" s="10" t="n">
        <v>1.1</v>
      </c>
      <c r="C16" s="10" t="n">
        <v>4</v>
      </c>
      <c r="D16" s="14">
        <f>B16/C16</f>
        <v/>
      </c>
      <c r="E16" s="13" t="inlineStr">
        <is>
          <t>loaf</t>
        </is>
      </c>
    </row>
    <row r="17">
      <c r="A17" s="13" t="inlineStr">
        <is>
          <t>Toum (garlic sauce)</t>
        </is>
      </c>
      <c r="B17" s="10" t="n">
        <v>15</v>
      </c>
      <c r="C17" s="10" t="n">
        <v>1</v>
      </c>
      <c r="D17" s="14">
        <f>B17/C17</f>
        <v/>
      </c>
      <c r="E17" s="15" t="inlineStr">
        <is>
          <t>Illustrative finished-sauce price, not a retail average.</t>
        </is>
      </c>
    </row>
    <row r="18">
      <c r="A18" s="13" t="inlineStr">
        <is>
          <t>Tomato</t>
        </is>
      </c>
      <c r="B18" s="10" t="n">
        <v>7.3</v>
      </c>
      <c r="C18" s="10" t="n">
        <v>1</v>
      </c>
      <c r="D18" s="14">
        <f>B18/C18</f>
        <v/>
      </c>
      <c r="E18" s="13" t="inlineStr">
        <is>
          <t>kg</t>
        </is>
      </c>
    </row>
    <row r="19">
      <c r="A19" s="13" t="inlineStr">
        <is>
          <t>Pickles</t>
        </is>
      </c>
      <c r="B19" s="10" t="n">
        <v>12</v>
      </c>
      <c r="C19" s="10" t="n">
        <v>1</v>
      </c>
      <c r="D19" s="14">
        <f>B19/C19</f>
        <v/>
      </c>
      <c r="E19" s="13" t="inlineStr">
        <is>
          <t>kg</t>
        </is>
      </c>
    </row>
    <row r="20">
      <c r="A20" s="13" t="inlineStr">
        <is>
          <t>Shawarma spice mix</t>
        </is>
      </c>
      <c r="B20" s="10" t="n">
        <v>0.15</v>
      </c>
      <c r="C20" s="10" t="n">
        <v>1</v>
      </c>
      <c r="D20" s="14">
        <f>B20/C20</f>
        <v/>
      </c>
      <c r="E20" s="13" t="inlineStr">
        <is>
          <t>portion</t>
        </is>
      </c>
    </row>
    <row r="22">
      <c r="A22" s="8" t="inlineStr">
        <is>
          <t>Costing. EP qty is the edible amount on this one sandwich, in kilograms (1 loaf or 1 portion where the unit is not a weight).</t>
        </is>
      </c>
    </row>
    <row r="23" ht="32" customHeight="1">
      <c r="A23" s="2" t="inlineStr">
        <is>
          <t>Ingredient</t>
        </is>
      </c>
      <c r="B23" s="2" t="inlineStr">
        <is>
          <t>EP qty (kg or unit)</t>
        </is>
      </c>
      <c r="C23" s="2" t="inlineStr">
        <is>
          <t>Purchase price per kg or unit (SAR)</t>
        </is>
      </c>
      <c r="D23" s="2" t="inlineStr">
        <is>
          <t>Yield</t>
        </is>
      </c>
      <c r="E23" s="2" t="inlineStr">
        <is>
          <t>EP cost (SAR per kg or unit)</t>
        </is>
      </c>
      <c r="F23" s="2" t="inlineStr">
        <is>
          <t>Line cost (SAR)</t>
        </is>
      </c>
      <c r="G23" s="2" t="inlineStr">
        <is>
          <t>Note</t>
        </is>
      </c>
    </row>
    <row r="24" ht="32" customHeight="1">
      <c r="A24" s="16" t="inlineStr">
        <is>
          <t>Chicken thigh, bone-in, cooked meat</t>
        </is>
      </c>
      <c r="B24" s="17" t="n">
        <v>0.1</v>
      </c>
      <c r="C24" s="14">
        <f>D11</f>
        <v/>
      </c>
      <c r="D24" s="12" t="n">
        <v>0.52</v>
      </c>
      <c r="E24" s="14">
        <f>IF(D24=0,"",C24/D24)</f>
        <v/>
      </c>
      <c r="F24" s="14">
        <f>IF(OR(B24="",E24=""),"",ROUND(B24*E24,2))</f>
        <v/>
      </c>
      <c r="G24" s="18" t="inlineStr">
        <is>
          <t>GASTAT retail. 100 g cooked edible meat. Texas A&amp;M roasted thigh yield 52%.</t>
        </is>
      </c>
    </row>
    <row r="25" ht="32" customHeight="1">
      <c r="A25" s="16" t="inlineStr">
        <is>
          <t>Yoghurt (marinade)</t>
        </is>
      </c>
      <c r="B25" s="17" t="n">
        <v>0.015</v>
      </c>
      <c r="C25" s="14">
        <f>D12</f>
        <v/>
      </c>
      <c r="D25" s="12" t="n">
        <v>1</v>
      </c>
      <c r="E25" s="14">
        <f>IF(D25=0,"",C25/D25)</f>
        <v/>
      </c>
      <c r="F25" s="14">
        <f>IF(OR(B25="",E25=""),"",ROUND(B25*E25,2))</f>
        <v/>
      </c>
      <c r="G25" s="18" t="inlineStr">
        <is>
          <t>Marinade. 15 g. GASTAT retail, 170 g pack.</t>
        </is>
      </c>
    </row>
    <row r="26" ht="32" customHeight="1">
      <c r="A26" s="16" t="inlineStr">
        <is>
          <t>Garlic (marinade)</t>
        </is>
      </c>
      <c r="B26" s="17" t="n">
        <v>0.003</v>
      </c>
      <c r="C26" s="14">
        <f>D13</f>
        <v/>
      </c>
      <c r="D26" s="12" t="n">
        <v>0.87</v>
      </c>
      <c r="E26" s="14">
        <f>IF(D26=0,"",C26/D26)</f>
        <v/>
      </c>
      <c r="F26" s="14">
        <f>IF(OR(B26="",E26=""),"",ROUND(B26*E26,2))</f>
        <v/>
      </c>
      <c r="G26" s="18" t="inlineStr">
        <is>
          <t>Marinade. 3 g edible. GASTAT retail. CIA yield 87%.</t>
        </is>
      </c>
    </row>
    <row r="27" ht="32" customHeight="1">
      <c r="A27" s="16" t="inlineStr">
        <is>
          <t>Lemon juice (marinade)</t>
        </is>
      </c>
      <c r="B27" s="17" t="n">
        <v>0.005</v>
      </c>
      <c r="C27" s="14">
        <f>D14</f>
        <v/>
      </c>
      <c r="D27" s="12" t="n">
        <v>0.45</v>
      </c>
      <c r="E27" s="14">
        <f>IF(D27=0,"",C27/D27)</f>
        <v/>
      </c>
      <c r="F27" s="14">
        <f>IF(OR(B27="",E27=""),"",ROUND(B27*E27,2))</f>
        <v/>
      </c>
      <c r="G27" s="18" t="inlineStr">
        <is>
          <t>Marinade. 5 g juice. GASTAT retail. CIA juice yield 45%.</t>
        </is>
      </c>
    </row>
    <row r="28" ht="32" customHeight="1">
      <c r="A28" s="16" t="inlineStr">
        <is>
          <t>Vegetable oil (marinade)</t>
        </is>
      </c>
      <c r="B28" s="17" t="n">
        <v>0.005</v>
      </c>
      <c r="C28" s="14">
        <f>D15</f>
        <v/>
      </c>
      <c r="D28" s="12" t="n">
        <v>1</v>
      </c>
      <c r="E28" s="14">
        <f>IF(D28=0,"",C28/D28)</f>
        <v/>
      </c>
      <c r="F28" s="14">
        <f>IF(OR(B28="",E28=""),"",ROUND(B28*E28,2))</f>
        <v/>
      </c>
      <c r="G28" s="18" t="inlineStr">
        <is>
          <t>Marinade. 5 g. Density is the example in B4, not a lab test.</t>
        </is>
      </c>
    </row>
    <row r="29" ht="32" customHeight="1">
      <c r="A29" s="16" t="inlineStr">
        <is>
          <t>Arabic flatbread</t>
        </is>
      </c>
      <c r="B29" s="17" t="n">
        <v>1</v>
      </c>
      <c r="C29" s="14">
        <f>D16</f>
        <v/>
      </c>
      <c r="D29" s="12" t="n">
        <v>1</v>
      </c>
      <c r="E29" s="14">
        <f>IF(D29=0,"",C29/D29)</f>
        <v/>
      </c>
      <c r="F29" s="14">
        <f>IF(OR(B29="",E29=""),"",ROUND(B29*E29,2))</f>
        <v/>
      </c>
      <c r="G29" s="18" t="inlineStr">
        <is>
          <t>1 loaf. Price is per loaf, not per kg. Rounded line is SAR 0.28.</t>
        </is>
      </c>
    </row>
    <row r="30" ht="32" customHeight="1">
      <c r="A30" s="16" t="inlineStr">
        <is>
          <t>Toum (garlic sauce)</t>
        </is>
      </c>
      <c r="B30" s="17" t="n">
        <v>0.02</v>
      </c>
      <c r="C30" s="14">
        <f>D17</f>
        <v/>
      </c>
      <c r="D30" s="12" t="n">
        <v>1</v>
      </c>
      <c r="E30" s="14">
        <f>IF(D30=0,"",C30/D30)</f>
        <v/>
      </c>
      <c r="F30" s="14">
        <f>IF(OR(B30="",E30=""),"",ROUND(B30*E30,2))</f>
        <v/>
      </c>
      <c r="G30" s="18" t="inlineStr">
        <is>
          <t>Illustrative sub-recipe: 20 g at SAR 0.30. Cost the sauce once and link it in.</t>
        </is>
      </c>
    </row>
    <row r="31" ht="32" customHeight="1">
      <c r="A31" s="16" t="inlineStr">
        <is>
          <t>Tomato</t>
        </is>
      </c>
      <c r="B31" s="17" t="n">
        <v>0.015</v>
      </c>
      <c r="C31" s="14">
        <f>D18</f>
        <v/>
      </c>
      <c r="D31" s="12" t="n">
        <v>0.9</v>
      </c>
      <c r="E31" s="14">
        <f>IF(D31=0,"",C31/D31)</f>
        <v/>
      </c>
      <c r="F31" s="14">
        <f>IF(OR(B31="",E31=""),"",ROUND(B31*E31,2))</f>
        <v/>
      </c>
      <c r="G31" s="18" t="inlineStr">
        <is>
          <t>15 g edible. GASTAT retail. 90% yield is an example, not a published test.</t>
        </is>
      </c>
    </row>
    <row r="32" ht="32" customHeight="1">
      <c r="A32" s="16" t="inlineStr">
        <is>
          <t>Pickles</t>
        </is>
      </c>
      <c r="B32" s="17" t="n">
        <v>0.015</v>
      </c>
      <c r="C32" s="14">
        <f>D19</f>
        <v/>
      </c>
      <c r="D32" s="12" t="n">
        <v>1</v>
      </c>
      <c r="E32" s="14">
        <f>IF(D32=0,"",C32/D32)</f>
        <v/>
      </c>
      <c r="F32" s="14">
        <f>IF(OR(B32="",E32=""),"",ROUND(B32*E32,2))</f>
        <v/>
      </c>
      <c r="G32" s="18" t="inlineStr">
        <is>
          <t>15 g. Example price, not a GASTAT average.</t>
        </is>
      </c>
    </row>
    <row r="33" ht="32" customHeight="1">
      <c r="A33" s="16" t="inlineStr">
        <is>
          <t>Shawarma spice mix</t>
        </is>
      </c>
      <c r="B33" s="17" t="n">
        <v>1</v>
      </c>
      <c r="C33" s="14">
        <f>D20</f>
        <v/>
      </c>
      <c r="D33" s="12" t="n">
        <v>1</v>
      </c>
      <c r="E33" s="14">
        <f>IF(D33=0,"",C33/D33)</f>
        <v/>
      </c>
      <c r="F33" s="14">
        <f>IF(OR(B33="",E33=""),"",ROUND(B33*E33,2))</f>
        <v/>
      </c>
      <c r="G33" s="18" t="inlineStr">
        <is>
          <t>Example allowance of SAR 0.15 per sandwich, not a weighed kilogram.</t>
        </is>
      </c>
    </row>
    <row r="34">
      <c r="A34" s="8" t="inlineStr">
        <is>
          <t>Ingredient subtotal</t>
        </is>
      </c>
      <c r="F34" s="19">
        <f>SUM(F24:F33)</f>
        <v/>
      </c>
      <c r="G34" s="20" t="inlineStr">
        <is>
          <t>Sum of the rounded line costs.</t>
        </is>
      </c>
    </row>
    <row r="35">
      <c r="A35" s="8" t="inlineStr">
        <is>
          <t>Q factor</t>
        </is>
      </c>
      <c r="F35" s="19">
        <f>ROUND(F34*$B$5,2)</f>
        <v/>
      </c>
      <c r="G35" s="20" t="inlineStr">
        <is>
          <t>Subtotal x the rate in B5.</t>
        </is>
      </c>
    </row>
    <row r="36">
      <c r="A36" s="8" t="inlineStr">
        <is>
          <t>Portion cost (food cost)</t>
        </is>
      </c>
      <c r="F36" s="21">
        <f>F34+F35</f>
        <v/>
      </c>
      <c r="G36" s="20" t="inlineStr">
        <is>
          <t>Subtotal + Q factor. Packaging is not included.</t>
        </is>
      </c>
    </row>
    <row r="37">
      <c r="A37" s="8" t="inlineStr">
        <is>
          <t>Packaging (separate)</t>
        </is>
      </c>
      <c r="B37" s="10" t="n">
        <v>0.4</v>
      </c>
      <c r="F37" s="14">
        <f>B37</f>
        <v/>
      </c>
      <c r="G37" s="20" t="inlineStr">
        <is>
          <t>Example. Kept out of the food cost above.</t>
        </is>
      </c>
    </row>
    <row r="39">
      <c r="A39" s="8" t="inlineStr">
        <is>
          <t>Net price</t>
        </is>
      </c>
      <c r="F39" s="14">
        <f>$B$6/$B$7</f>
        <v/>
      </c>
      <c r="G39" s="20" t="inlineStr">
        <is>
          <t>Menu price / VAT divisor.</t>
        </is>
      </c>
    </row>
    <row r="40">
      <c r="A40" s="8" t="inlineStr">
        <is>
          <t>Food cost %</t>
        </is>
      </c>
      <c r="F40" s="22">
        <f>IF(F39=0,"",F36/F39)</f>
        <v/>
      </c>
      <c r="G40" s="20" t="inlineStr">
        <is>
          <t>Portion cost / net price.</t>
        </is>
      </c>
    </row>
    <row r="42">
      <c r="A42" s="8" t="inlineStr">
        <is>
          <t>How the columns calculate</t>
        </is>
      </c>
    </row>
    <row r="43">
      <c r="A43" s="8" t="inlineStr">
        <is>
          <t>EP cost</t>
        </is>
      </c>
      <c r="B43" s="23" t="inlineStr">
        <is>
          <t>Purchase price per kg or unit, divided by yield. Cell E24 is C24/D24.</t>
        </is>
      </c>
    </row>
    <row r="44">
      <c r="A44" s="8" t="inlineStr">
        <is>
          <t>Line cost</t>
        </is>
      </c>
      <c r="B44" s="23" t="inlineStr">
        <is>
          <t>EP qty times EP cost, rounded to 0.01. Cell F24 is ROUND(B24*E24, 2).</t>
        </is>
      </c>
    </row>
    <row r="45">
      <c r="A45" s="8" t="inlineStr">
        <is>
          <t>Subtotal</t>
        </is>
      </c>
      <c r="B45" s="23" t="inlineStr">
        <is>
          <t>Sum of the line costs. Cell F34 is SUM(F24:F33).</t>
        </is>
      </c>
    </row>
    <row r="46">
      <c r="A46" s="8" t="inlineStr">
        <is>
          <t>Q factor</t>
        </is>
      </c>
      <c r="B46" s="23" t="inlineStr">
        <is>
          <t>Subtotal times the rate in B5, rounded to 0.01. Cell F35 is ROUND(F34*B5, 2).</t>
        </is>
      </c>
    </row>
    <row r="47">
      <c r="A47" s="8" t="inlineStr">
        <is>
          <t>Portion cost</t>
        </is>
      </c>
      <c r="B47" s="23" t="inlineStr">
        <is>
          <t>Subtotal plus Q factor. Cell F36 is F34+F35.</t>
        </is>
      </c>
    </row>
    <row r="48">
      <c r="A48" s="8" t="inlineStr">
        <is>
          <t>Net price</t>
        </is>
      </c>
      <c r="B48" s="23" t="inlineStr">
        <is>
          <t>Menu price divided by the VAT divisor. Cell F39 is B6/B7.</t>
        </is>
      </c>
    </row>
    <row r="49">
      <c r="A49" s="8" t="inlineStr">
        <is>
          <t>Food cost %</t>
        </is>
      </c>
      <c r="B49" s="23" t="inlineStr">
        <is>
          <t>Portion cost divided by net price. Cell F40 is F36/F39.</t>
        </is>
      </c>
    </row>
  </sheetData>
  <autoFilter ref="A23:G33"/>
  <mergeCells count="15">
    <mergeCell ref="B44:F44"/>
    <mergeCell ref="B43:F43"/>
    <mergeCell ref="C4:G4"/>
    <mergeCell ref="C7:G7"/>
    <mergeCell ref="A1:G1"/>
    <mergeCell ref="A9:G9"/>
    <mergeCell ref="B47:F47"/>
    <mergeCell ref="C6:G6"/>
    <mergeCell ref="B48:F48"/>
    <mergeCell ref="A22:G22"/>
    <mergeCell ref="C5:G5"/>
    <mergeCell ref="A2:G2"/>
    <mergeCell ref="B45:F45"/>
    <mergeCell ref="B46:F46"/>
    <mergeCell ref="B49:F49"/>
  </mergeCells>
  <printOptions horizontalCentered="1"/>
  <pageMargins left="0.4" right="0.4" top="1" bottom="1" header="0.5" footer="0.5"/>
  <pageSetup orientation="landscape" paperSize="9" fitToHeight="1" fitToWidth="1"/>
  <headerFooter>
    <oddHeader>&amp;LShawarma example</oddHeader>
    <oddFooter/>
    <evenHeader/>
    <evenFooter/>
    <firstHeader/>
    <firstFooter/>
  </headerFooter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2026-09-26T11:57:31Z</dcterms:created>
  <dcterms:modified xsi:type="dcterms:W3CDTF">2026-09-26T11:58:10Z</dcterms:modified>
</cp:coreProperties>
</file>